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eff.McPherson\AppData\Local\Box\Box Edit\Documents\6ST0GuDKv0yPInMJV0m0MQ==\"/>
    </mc:Choice>
  </mc:AlternateContent>
  <xr:revisionPtr revIDLastSave="870" documentId="13_ncr:1_{9DC2E44B-2E8F-467B-BDB4-A6DAB941C9CF}" xr6:coauthVersionLast="47" xr6:coauthVersionMax="47" xr10:uidLastSave="{06F46C1F-3FFA-4284-8E38-0C2B79DC3F60}"/>
  <bookViews>
    <workbookView xWindow="28680" yWindow="-120" windowWidth="29040" windowHeight="15840" xr2:uid="{00000000-000D-0000-FFFF-FFFF00000000}"/>
  </bookViews>
  <sheets>
    <sheet name="CIRCULATORY SYSTE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9" i="1" l="1"/>
  <c r="I281" i="1"/>
  <c r="J37" i="1"/>
  <c r="E37" i="1"/>
  <c r="I160" i="1"/>
  <c r="I158" i="1"/>
  <c r="I161" i="1"/>
  <c r="I175" i="1"/>
  <c r="E53" i="1"/>
  <c r="J53" i="1"/>
  <c r="E22" i="1"/>
  <c r="J22" i="1"/>
  <c r="J48" i="1"/>
  <c r="E48" i="1"/>
  <c r="J27" i="1"/>
  <c r="E27" i="1"/>
  <c r="I278" i="1"/>
  <c r="J32" i="1"/>
  <c r="E32" i="1"/>
  <c r="I174" i="1" s="1"/>
  <c r="J42" i="1"/>
  <c r="E42" i="1"/>
  <c r="J11" i="1"/>
  <c r="E11" i="1"/>
  <c r="I176" i="1"/>
  <c r="I172" i="1"/>
  <c r="I171" i="1"/>
  <c r="E108" i="1"/>
  <c r="I268" i="1"/>
  <c r="I250" i="1"/>
  <c r="I239" i="1"/>
  <c r="I216" i="1"/>
  <c r="I205" i="1"/>
  <c r="I192" i="1"/>
  <c r="E65" i="1"/>
  <c r="I165" i="1" l="1"/>
  <c r="I166" i="1"/>
  <c r="I167" i="1" s="1"/>
  <c r="I253" i="1"/>
  <c r="I220" i="1"/>
  <c r="E66" i="1"/>
  <c r="J109" i="1" l="1"/>
  <c r="J110" i="1"/>
  <c r="J111" i="1"/>
  <c r="J112" i="1"/>
  <c r="J113" i="1"/>
  <c r="J105" i="1"/>
  <c r="J144" i="1"/>
  <c r="J145" i="1"/>
  <c r="J146" i="1"/>
  <c r="J147" i="1"/>
  <c r="J148" i="1"/>
  <c r="J149" i="1"/>
  <c r="J139" i="1"/>
  <c r="H150" i="1"/>
  <c r="H141" i="1"/>
  <c r="J134" i="1"/>
  <c r="J135" i="1"/>
  <c r="J136" i="1"/>
  <c r="J137" i="1"/>
  <c r="J138" i="1"/>
  <c r="J140" i="1"/>
  <c r="J127" i="1"/>
  <c r="H131" i="1"/>
  <c r="H106" i="1"/>
  <c r="H114" i="1"/>
  <c r="H94" i="1"/>
  <c r="H75" i="1"/>
  <c r="C96" i="1"/>
  <c r="C114" i="1"/>
  <c r="C122" i="1"/>
  <c r="C130" i="1"/>
  <c r="C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4" i="1"/>
  <c r="E133" i="1"/>
  <c r="E135" i="1"/>
  <c r="E125" i="1"/>
  <c r="E126" i="1"/>
  <c r="E127" i="1"/>
  <c r="E128" i="1"/>
  <c r="E129" i="1"/>
  <c r="E118" i="1"/>
  <c r="E117" i="1"/>
  <c r="E119" i="1"/>
  <c r="E120" i="1"/>
  <c r="E121" i="1"/>
  <c r="E113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J74" i="1"/>
  <c r="J73" i="1"/>
  <c r="J93" i="1"/>
  <c r="J92" i="1"/>
  <c r="J91" i="1"/>
  <c r="J90" i="1"/>
  <c r="J104" i="1"/>
  <c r="J72" i="1"/>
  <c r="E95" i="1"/>
  <c r="E94" i="1"/>
  <c r="E93" i="1"/>
  <c r="J89" i="1"/>
  <c r="J88" i="1"/>
  <c r="J130" i="1"/>
  <c r="J129" i="1"/>
  <c r="J128" i="1"/>
  <c r="J87" i="1"/>
  <c r="E67" i="1"/>
  <c r="E68" i="1"/>
  <c r="E70" i="1"/>
  <c r="E71" i="1"/>
  <c r="E72" i="1"/>
  <c r="E73" i="1"/>
  <c r="E74" i="1"/>
  <c r="E75" i="1"/>
  <c r="E76" i="1"/>
  <c r="E77" i="1"/>
  <c r="E78" i="1"/>
  <c r="E79" i="1"/>
  <c r="E87" i="1"/>
  <c r="E88" i="1"/>
  <c r="E89" i="1"/>
  <c r="E90" i="1"/>
  <c r="E91" i="1"/>
  <c r="E92" i="1"/>
  <c r="J71" i="1"/>
  <c r="J70" i="1"/>
  <c r="J69" i="1"/>
  <c r="J78" i="1"/>
  <c r="J79" i="1"/>
  <c r="J80" i="1"/>
  <c r="J81" i="1"/>
  <c r="J82" i="1"/>
  <c r="J83" i="1"/>
  <c r="J84" i="1"/>
  <c r="J85" i="1"/>
  <c r="J86" i="1"/>
  <c r="J97" i="1"/>
  <c r="J98" i="1"/>
  <c r="J99" i="1"/>
  <c r="J100" i="1"/>
  <c r="J101" i="1"/>
  <c r="J102" i="1"/>
  <c r="J103" i="1"/>
  <c r="J117" i="1"/>
  <c r="J118" i="1"/>
  <c r="J119" i="1"/>
  <c r="J120" i="1"/>
  <c r="J121" i="1"/>
  <c r="J122" i="1"/>
  <c r="J123" i="1"/>
  <c r="J124" i="1"/>
  <c r="J125" i="1"/>
  <c r="J126" i="1"/>
  <c r="E83" i="1"/>
  <c r="E84" i="1"/>
  <c r="E85" i="1"/>
  <c r="E86" i="1"/>
  <c r="J60" i="1"/>
  <c r="J61" i="1"/>
  <c r="J62" i="1"/>
  <c r="J63" i="1"/>
  <c r="J64" i="1"/>
  <c r="J65" i="1"/>
  <c r="J66" i="1"/>
  <c r="J67" i="1"/>
  <c r="J68" i="1"/>
  <c r="E61" i="1"/>
  <c r="E62" i="1"/>
  <c r="E63" i="1"/>
  <c r="E64" i="1"/>
  <c r="J150" i="1" l="1"/>
  <c r="J141" i="1"/>
  <c r="E114" i="1"/>
  <c r="J131" i="1"/>
  <c r="J106" i="1"/>
  <c r="E130" i="1"/>
  <c r="E150" i="1"/>
  <c r="J75" i="1"/>
  <c r="J94" i="1"/>
  <c r="E122" i="1"/>
  <c r="J114" i="1"/>
  <c r="E96" i="1"/>
  <c r="E60" i="1"/>
  <c r="C80" i="1"/>
  <c r="E80" i="1" l="1"/>
  <c r="I285" i="1" s="1"/>
  <c r="I173" i="1"/>
  <c r="I177" i="1"/>
  <c r="I224" i="1"/>
  <c r="I257" i="1"/>
  <c r="I289" i="1"/>
</calcChain>
</file>

<file path=xl/sharedStrings.xml><?xml version="1.0" encoding="utf-8"?>
<sst xmlns="http://schemas.openxmlformats.org/spreadsheetml/2006/main" count="406" uniqueCount="245">
  <si>
    <r>
      <rPr>
        <b/>
        <sz val="46"/>
        <color rgb="FF73CAC3"/>
        <rFont val="Arial Black"/>
      </rPr>
      <t>IM</t>
    </r>
    <r>
      <rPr>
        <b/>
        <sz val="46"/>
        <color rgb="FF808080"/>
        <rFont val="Arial Black"/>
      </rPr>
      <t xml:space="preserve"> </t>
    </r>
    <r>
      <rPr>
        <b/>
        <sz val="46"/>
        <color rgb="FF184275"/>
        <rFont val="Arial Black"/>
      </rPr>
      <t xml:space="preserve">CIRCULATORY SYSTEM    </t>
    </r>
  </si>
  <si>
    <t>Take control of your budget... Live your best life.</t>
  </si>
  <si>
    <t>INFLOWS</t>
  </si>
  <si>
    <t>EARNED INCOME</t>
  </si>
  <si>
    <t xml:space="preserve">W-2 </t>
  </si>
  <si>
    <t xml:space="preserve">1099 (Schedule C) </t>
  </si>
  <si>
    <t xml:space="preserve">K-1 </t>
  </si>
  <si>
    <t>TOTAL ANNUAL</t>
  </si>
  <si>
    <t>UNEARNED INCOME</t>
  </si>
  <si>
    <t>Dividends (1099 DIV)</t>
  </si>
  <si>
    <t>Interest (1099-INT)</t>
  </si>
  <si>
    <t>Annuity Income (1099 R)</t>
  </si>
  <si>
    <t>IRA Distributons (1099 R)</t>
  </si>
  <si>
    <t xml:space="preserve">Deferred Comp Income </t>
  </si>
  <si>
    <t>Rental Income (Schedule E)</t>
  </si>
  <si>
    <t>Royalties (Schedule E/C)</t>
  </si>
  <si>
    <t>Alimony</t>
  </si>
  <si>
    <t>OTHER</t>
  </si>
  <si>
    <t>CAPITAL GAINS</t>
  </si>
  <si>
    <t>Short Term Capital Gains</t>
  </si>
  <si>
    <t>Long Term Capital Gains</t>
  </si>
  <si>
    <t>RETIREMENT ACCOUNT INCOME</t>
  </si>
  <si>
    <t>PENSION</t>
  </si>
  <si>
    <t>RMD's</t>
  </si>
  <si>
    <t>OTHER (Distributions)</t>
  </si>
  <si>
    <t>SOCIAL SECURITY INCOME</t>
  </si>
  <si>
    <t>Social Security Retirement Income</t>
  </si>
  <si>
    <t>Social Security Disability Income</t>
  </si>
  <si>
    <t>Social Security Survivor Income</t>
  </si>
  <si>
    <t>TAXABLE INSURANCE CLAIM INCOME</t>
  </si>
  <si>
    <r>
      <rPr>
        <b/>
        <sz val="8"/>
        <color rgb="FF701111"/>
        <rFont val="Arial"/>
      </rPr>
      <t xml:space="preserve">Taxable </t>
    </r>
    <r>
      <rPr>
        <sz val="8"/>
        <color rgb="FF404040"/>
        <rFont val="Arial"/>
      </rPr>
      <t>Disability Policy Income</t>
    </r>
  </si>
  <si>
    <r>
      <rPr>
        <b/>
        <sz val="8"/>
        <color rgb="FF701111"/>
        <rFont val="Arial"/>
      </rPr>
      <t xml:space="preserve">Taxable </t>
    </r>
    <r>
      <rPr>
        <sz val="8"/>
        <color rgb="FF404040"/>
        <rFont val="Arial"/>
      </rPr>
      <t>Life Insurance Policy Income</t>
    </r>
  </si>
  <si>
    <t>TAX FREE INSURANCE CLAIM INCOME</t>
  </si>
  <si>
    <r>
      <rPr>
        <b/>
        <sz val="8"/>
        <color rgb="FF404040"/>
        <rFont val="Arial"/>
      </rPr>
      <t>Tax-Free</t>
    </r>
    <r>
      <rPr>
        <sz val="8"/>
        <color rgb="FF404040"/>
        <rFont val="Arial"/>
      </rPr>
      <t xml:space="preserve"> Disability Policy Income</t>
    </r>
  </si>
  <si>
    <r>
      <rPr>
        <b/>
        <sz val="8"/>
        <color rgb="FF404040"/>
        <rFont val="Arial"/>
      </rPr>
      <t>Tax-Free</t>
    </r>
    <r>
      <rPr>
        <sz val="8"/>
        <color rgb="FF404040"/>
        <rFont val="Arial"/>
      </rPr>
      <t xml:space="preserve"> Long Term Care Policy Income</t>
    </r>
  </si>
  <si>
    <r>
      <rPr>
        <b/>
        <sz val="8"/>
        <color rgb="FF404040"/>
        <rFont val="Arial"/>
      </rPr>
      <t xml:space="preserve">Tax-Free </t>
    </r>
    <r>
      <rPr>
        <sz val="8"/>
        <color rgb="FF404040"/>
        <rFont val="Arial"/>
      </rPr>
      <t>Life Insurance Death Claim(s)</t>
    </r>
  </si>
  <si>
    <t>TAX FREE MISC. INCOME</t>
  </si>
  <si>
    <t>Child Support</t>
  </si>
  <si>
    <t>Gifted Assets</t>
  </si>
  <si>
    <t>OUTFLOWS</t>
  </si>
  <si>
    <t>HOUSING / BASICS</t>
  </si>
  <si>
    <t>MONTHLY</t>
  </si>
  <si>
    <t xml:space="preserve"> </t>
  </si>
  <si>
    <t>ANNUAL</t>
  </si>
  <si>
    <t>CHILDREN</t>
  </si>
  <si>
    <t>Rent</t>
  </si>
  <si>
    <t>Day Care</t>
  </si>
  <si>
    <t>Mortgage 1 (Primary)</t>
  </si>
  <si>
    <t>Babysitter / Nanny</t>
  </si>
  <si>
    <t>Mortgage 2 (Cottage)</t>
  </si>
  <si>
    <t>Athletics</t>
  </si>
  <si>
    <t>Mortgage 3</t>
  </si>
  <si>
    <t>Private K-12 School</t>
  </si>
  <si>
    <t>Mortgage 4</t>
  </si>
  <si>
    <t>College Tuition</t>
  </si>
  <si>
    <t>PROPERTY TAXES</t>
  </si>
  <si>
    <t>School Supplies</t>
  </si>
  <si>
    <t>Association Dues</t>
  </si>
  <si>
    <t>Summer Camps etc.</t>
  </si>
  <si>
    <t>Maintenance or Repairs</t>
  </si>
  <si>
    <t>Birthday Parties</t>
  </si>
  <si>
    <t>Cell Phones</t>
  </si>
  <si>
    <t>Electricity</t>
  </si>
  <si>
    <t>Academic Clubs</t>
  </si>
  <si>
    <t>Gas</t>
  </si>
  <si>
    <t>Music Lessons</t>
  </si>
  <si>
    <t>Water and Sewer</t>
  </si>
  <si>
    <t>Clothing</t>
  </si>
  <si>
    <t>Cable</t>
  </si>
  <si>
    <t>Medical Expenses</t>
  </si>
  <si>
    <t>Internet</t>
  </si>
  <si>
    <t>Allowance / Fun Money</t>
  </si>
  <si>
    <t>Waste Removal</t>
  </si>
  <si>
    <t>Counseling / Coaching</t>
  </si>
  <si>
    <t>Lawn Care / Snow Plow</t>
  </si>
  <si>
    <t>Subtotal</t>
  </si>
  <si>
    <t>Cleaning Service</t>
  </si>
  <si>
    <t>Security System</t>
  </si>
  <si>
    <t>LIFESTYLE / PASSION</t>
  </si>
  <si>
    <t>Other</t>
  </si>
  <si>
    <t>TRAVEL / VACATION</t>
  </si>
  <si>
    <t>Movies/Concerts/Theater</t>
  </si>
  <si>
    <t>SPORTING EVENTS</t>
  </si>
  <si>
    <t>FESTIVALS</t>
  </si>
  <si>
    <t>VEHICLES</t>
  </si>
  <si>
    <t>GOLF</t>
  </si>
  <si>
    <t>Car Payment 1</t>
  </si>
  <si>
    <t>ART / Creating</t>
  </si>
  <si>
    <t>Car Payment 2</t>
  </si>
  <si>
    <t>ART / Shopping &amp; Trading</t>
  </si>
  <si>
    <t>Car Payment 3</t>
  </si>
  <si>
    <t>Night Life / Social</t>
  </si>
  <si>
    <t>Car Payment 4</t>
  </si>
  <si>
    <t>Hunting / Fishing</t>
  </si>
  <si>
    <t>Gasoline</t>
  </si>
  <si>
    <t>Camping / Hiking</t>
  </si>
  <si>
    <t>Car Maintenance</t>
  </si>
  <si>
    <t>Gardening Material</t>
  </si>
  <si>
    <t>Car Washes</t>
  </si>
  <si>
    <t>Home Brewing / Vinyard</t>
  </si>
  <si>
    <t>Bus/taxi fare</t>
  </si>
  <si>
    <t>Athletic Leaugues</t>
  </si>
  <si>
    <t>Plate Renewals</t>
  </si>
  <si>
    <t>Dance / Music Lessons</t>
  </si>
  <si>
    <t xml:space="preserve">Boat </t>
  </si>
  <si>
    <t>Marina / Club / Fuel</t>
  </si>
  <si>
    <t>Boat Maintenance</t>
  </si>
  <si>
    <t>PERSONAL DEBT</t>
  </si>
  <si>
    <t>STUDENT LOANS SPOUSE 1</t>
  </si>
  <si>
    <t>INSURANCE</t>
  </si>
  <si>
    <t>STUDENT LOANS SPOUSE 2</t>
  </si>
  <si>
    <t>Home Owners</t>
  </si>
  <si>
    <t>Home Equity LOC (HELOC)</t>
  </si>
  <si>
    <t>Auto Insurance</t>
  </si>
  <si>
    <t>Line of Credit (LOC)</t>
  </si>
  <si>
    <t>Umbrella Policy</t>
  </si>
  <si>
    <t>Personal Loans</t>
  </si>
  <si>
    <r>
      <t>Health Ins</t>
    </r>
    <r>
      <rPr>
        <b/>
        <i/>
        <sz val="9"/>
        <color theme="1" tint="0.24994659260841701"/>
        <rFont val="Calibri"/>
        <family val="2"/>
        <scheme val="minor"/>
      </rPr>
      <t xml:space="preserve"> (RETIRED ONLY)</t>
    </r>
  </si>
  <si>
    <t>Credit card</t>
  </si>
  <si>
    <t>Disability Insurance</t>
  </si>
  <si>
    <t>Life Insurance</t>
  </si>
  <si>
    <t>PROFESSIONAL FEES</t>
  </si>
  <si>
    <t>Wealth Consulting</t>
  </si>
  <si>
    <t>Tax Consulting</t>
  </si>
  <si>
    <t>Long Term Care Ins.</t>
  </si>
  <si>
    <t>Legal Consulting</t>
  </si>
  <si>
    <t>Buy-Sell Insurance</t>
  </si>
  <si>
    <t>Counseling</t>
  </si>
  <si>
    <t>FOOD</t>
  </si>
  <si>
    <t>SUBSCRIPTIONS</t>
  </si>
  <si>
    <t>Groceries</t>
  </si>
  <si>
    <t>YouTube TV</t>
  </si>
  <si>
    <t>Breakfast/Lunch @ work</t>
  </si>
  <si>
    <t>Hulu</t>
  </si>
  <si>
    <t>Dining out</t>
  </si>
  <si>
    <t>Netflix</t>
  </si>
  <si>
    <t>Dinner Parties</t>
  </si>
  <si>
    <t>Apple TV</t>
  </si>
  <si>
    <t>Apple Music</t>
  </si>
  <si>
    <t>Amazon Prime</t>
  </si>
  <si>
    <t>Shipt</t>
  </si>
  <si>
    <t>PETS</t>
  </si>
  <si>
    <t>Spotify</t>
  </si>
  <si>
    <t>Food/Toys</t>
  </si>
  <si>
    <t>HBO Max</t>
  </si>
  <si>
    <t>Medical/VET</t>
  </si>
  <si>
    <t>Disney+</t>
  </si>
  <si>
    <t>Pet Insurance</t>
  </si>
  <si>
    <t>ESPN+</t>
  </si>
  <si>
    <t>Pet Sitter/Day Care</t>
  </si>
  <si>
    <t>Training / Grooming</t>
  </si>
  <si>
    <t>PERSONAL CARE</t>
  </si>
  <si>
    <t>Medical Prescriptions</t>
  </si>
  <si>
    <t>GIFTS &amp; CELEBRATIONS</t>
  </si>
  <si>
    <t>Misc.Pharmacy Supplies</t>
  </si>
  <si>
    <t>Holiday Gifts</t>
  </si>
  <si>
    <t>Medical Misc. Exp</t>
  </si>
  <si>
    <t>Birthday Gifts</t>
  </si>
  <si>
    <t>Hair Care SPOUSE 1</t>
  </si>
  <si>
    <t>Anniversaries</t>
  </si>
  <si>
    <t>Hair Care SPOUSE 2</t>
  </si>
  <si>
    <t>Valentines Day</t>
  </si>
  <si>
    <t>Nails / Spa</t>
  </si>
  <si>
    <t>Chiropractor / Massage</t>
  </si>
  <si>
    <t>Health Club / Gym</t>
  </si>
  <si>
    <t>Personal Trainer / Class</t>
  </si>
  <si>
    <t>Country Club Dues</t>
  </si>
  <si>
    <t>Athletic Lessons</t>
  </si>
  <si>
    <t>POST-TAX OBLIGATIONS</t>
  </si>
  <si>
    <t>Nutrition Coach</t>
  </si>
  <si>
    <t>Parental Financial Support</t>
  </si>
  <si>
    <t>New Clothes</t>
  </si>
  <si>
    <t>Dry Cleaning</t>
  </si>
  <si>
    <t>NQ Brokerage</t>
  </si>
  <si>
    <t>NQ Savings</t>
  </si>
  <si>
    <t>Back-Door Roth Planning</t>
  </si>
  <si>
    <t>SUMMARIES</t>
  </si>
  <si>
    <t>LONG TERM CAPITAL GAINS</t>
  </si>
  <si>
    <t>CAPITAL LOSSES</t>
  </si>
  <si>
    <t>ESTIMATED TAX LIABILITY</t>
  </si>
  <si>
    <t>TOTAL TAX FREE INCOME</t>
  </si>
  <si>
    <t>TAX FREE INSURANCE INCOME</t>
  </si>
  <si>
    <t>TAX FREE MISCELLANEOUS INCOME</t>
  </si>
  <si>
    <t>TOTAL TAXABLE INCOME</t>
  </si>
  <si>
    <t>SHORT TERM CAPITAL GAINS</t>
  </si>
  <si>
    <t>TAXABLE INSURANCE RELATED INCOME</t>
  </si>
  <si>
    <t>ABOVE THE LINE DEDUCTIONS</t>
  </si>
  <si>
    <t xml:space="preserve">RETIREMENT DEFERRALS </t>
  </si>
  <si>
    <r>
      <t xml:space="preserve">401K / 403B Contributions               </t>
    </r>
    <r>
      <rPr>
        <b/>
        <sz val="8"/>
        <color theme="1" tint="0.24994659260841701"/>
        <rFont val="Arial"/>
      </rPr>
      <t>SPOUSE 1</t>
    </r>
  </si>
  <si>
    <r>
      <t xml:space="preserve">401K / 403B Contributions               </t>
    </r>
    <r>
      <rPr>
        <b/>
        <sz val="8"/>
        <color theme="1" tint="0.24994659260841701"/>
        <rFont val="Arial"/>
      </rPr>
      <t>SPOUSE 2</t>
    </r>
  </si>
  <si>
    <r>
      <t xml:space="preserve">457 Def. Comp. Contributions         </t>
    </r>
    <r>
      <rPr>
        <b/>
        <sz val="8"/>
        <color rgb="FF404040"/>
        <rFont val="Arial"/>
      </rPr>
      <t>SPOUSE 1</t>
    </r>
  </si>
  <si>
    <r>
      <t xml:space="preserve">457 Def. Comp. Contributions         </t>
    </r>
    <r>
      <rPr>
        <b/>
        <sz val="8"/>
        <color rgb="FF404040"/>
        <rFont val="Arial"/>
      </rPr>
      <t>SPOUSE 2</t>
    </r>
  </si>
  <si>
    <r>
      <t xml:space="preserve">Profit Sharing / SEP IRA Contr.       </t>
    </r>
    <r>
      <rPr>
        <b/>
        <sz val="8"/>
        <color rgb="FF404040"/>
        <rFont val="Arial"/>
      </rPr>
      <t>SPOUSE 1</t>
    </r>
  </si>
  <si>
    <r>
      <t xml:space="preserve">Profit Sharing / SEP IRA Contr.       </t>
    </r>
    <r>
      <rPr>
        <b/>
        <sz val="8"/>
        <color rgb="FF404040"/>
        <rFont val="Arial"/>
      </rPr>
      <t>SPOUSE 2</t>
    </r>
  </si>
  <si>
    <t xml:space="preserve">EMPLOYER BENEFIT DEDUCTIONS </t>
  </si>
  <si>
    <r>
      <t xml:space="preserve">Group Health Insurance                </t>
    </r>
    <r>
      <rPr>
        <b/>
        <sz val="8"/>
        <color theme="1" tint="0.24994659260841701"/>
        <rFont val="Arial"/>
      </rPr>
      <t>SPOUSE 1</t>
    </r>
  </si>
  <si>
    <r>
      <t xml:space="preserve">Group Health Insurance                </t>
    </r>
    <r>
      <rPr>
        <b/>
        <sz val="8"/>
        <color theme="1" tint="0.24994659260841701"/>
        <rFont val="Arial"/>
      </rPr>
      <t>SPOUSE 2</t>
    </r>
  </si>
  <si>
    <r>
      <t xml:space="preserve">Group Life Insurance                     </t>
    </r>
    <r>
      <rPr>
        <b/>
        <sz val="8"/>
        <color theme="1" tint="0.24994659260841701"/>
        <rFont val="Arial"/>
      </rPr>
      <t>SPOUSE 1</t>
    </r>
  </si>
  <si>
    <r>
      <t xml:space="preserve">Group Life Insurance                     </t>
    </r>
    <r>
      <rPr>
        <b/>
        <sz val="8"/>
        <color theme="1" tint="0.24994659260841701"/>
        <rFont val="Arial"/>
      </rPr>
      <t>SPOUSE 2</t>
    </r>
  </si>
  <si>
    <r>
      <t xml:space="preserve">Group Disability Ins.                      </t>
    </r>
    <r>
      <rPr>
        <b/>
        <sz val="8"/>
        <color theme="1" tint="0.24994659260841701"/>
        <rFont val="Arial"/>
      </rPr>
      <t>SPOUSE 1</t>
    </r>
  </si>
  <si>
    <r>
      <t xml:space="preserve">Group Disability Ins.                      </t>
    </r>
    <r>
      <rPr>
        <b/>
        <sz val="8"/>
        <color theme="1" tint="0.24994659260841701"/>
        <rFont val="Arial"/>
      </rPr>
      <t>SPOUSE 2</t>
    </r>
  </si>
  <si>
    <r>
      <t xml:space="preserve">HSA / FSA Contributions               </t>
    </r>
    <r>
      <rPr>
        <b/>
        <sz val="8"/>
        <color theme="1" tint="0.24994659260841701"/>
        <rFont val="Arial"/>
      </rPr>
      <t>HOUSEHOLD</t>
    </r>
  </si>
  <si>
    <t xml:space="preserve">    OTHER ABOVE THE LINE DEDUCTIONS</t>
  </si>
  <si>
    <t>Business Entity 1 Operating Expenses</t>
  </si>
  <si>
    <t>Business Entity 2 Operating Expenses</t>
  </si>
  <si>
    <t>Business Entity 3 Operating Expenses</t>
  </si>
  <si>
    <t>Capital Losses (3k Max)</t>
  </si>
  <si>
    <t>TOTAL (ATL) DEDUCTIONS</t>
  </si>
  <si>
    <t>AGI</t>
  </si>
  <si>
    <t>BELOW THE LINE DEDUCTIONS</t>
  </si>
  <si>
    <t xml:space="preserve">SCHEDULE  A                                                           ITEMIZED DEDUCTIONS </t>
  </si>
  <si>
    <t>CHARITY 1</t>
  </si>
  <si>
    <t>CHARITY 2</t>
  </si>
  <si>
    <t>DONOR ADVISED FUND</t>
  </si>
  <si>
    <t>Medical Expenses (In excess of 7.5% AGI)</t>
  </si>
  <si>
    <t>MORTGAGE INTEREST (on first 750k of mortg.)</t>
  </si>
  <si>
    <t>https://www.calculator.net/amortization-calculator.html</t>
  </si>
  <si>
    <t>SALT (State And Local Taxes) Capped @ 40k on OBBBA</t>
  </si>
  <si>
    <t>STANDARD DEDUCTION</t>
  </si>
  <si>
    <t>MFJ</t>
  </si>
  <si>
    <t>MFS</t>
  </si>
  <si>
    <t>SINGLE</t>
  </si>
  <si>
    <t>HEAD OF HOUSEHOLD</t>
  </si>
  <si>
    <t>TOTAL (BTL) DEDUCTIONS</t>
  </si>
  <si>
    <t>TAXABLE INCOME</t>
  </si>
  <si>
    <t>State Income Tax Calc</t>
  </si>
  <si>
    <t>https://smartasset.com/taxes/federal-tax-calculator</t>
  </si>
  <si>
    <t>Fed Income Tax Calc</t>
  </si>
  <si>
    <t>https://www.calculator.net/take-home-pay-calculator.html</t>
  </si>
  <si>
    <t>TAX LIABILITIES</t>
  </si>
  <si>
    <t>FEDERAL INCOME TAX</t>
  </si>
  <si>
    <t>SOCIAL SECURITY TAX</t>
  </si>
  <si>
    <t>MEDICARE TAX</t>
  </si>
  <si>
    <t>STATE INCOME TAX</t>
  </si>
  <si>
    <t>CITY INCOME TAX</t>
  </si>
  <si>
    <t>TAX CREDITS</t>
  </si>
  <si>
    <t>Child Tax Credit (CTC)</t>
  </si>
  <si>
    <t>Child and Dependent Care Credit</t>
  </si>
  <si>
    <t>American Opportunity Tax Credit (AOTC)</t>
  </si>
  <si>
    <t>Lifetime Learning Credit (LLC)</t>
  </si>
  <si>
    <t>Energy and Environmental Tax Credits</t>
  </si>
  <si>
    <t>NET ANNUAL INCOME</t>
  </si>
  <si>
    <t>NET ANNUAL OUTFLOWS</t>
  </si>
  <si>
    <t>NET ANNUAL SURPLUS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</si>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</sst>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50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24994659260841701"/>
      <name val="Century Gothic"/>
      <family val="2"/>
      <scheme val="major"/>
    </font>
    <font>
      <b/>
      <sz val="10"/>
      <color theme="1" tint="0.24994659260841701"/>
      <name val="Century Gothic"/>
      <family val="2"/>
      <scheme val="major"/>
    </font>
    <font>
      <sz val="22"/>
      <color theme="3" tint="0.24994659260841701"/>
      <name val="Century Gothic"/>
      <family val="2"/>
      <scheme val="major"/>
    </font>
    <font>
      <b/>
      <i/>
      <sz val="11"/>
      <color theme="1" tint="0.24994659260841701"/>
      <name val="Century Gothic"/>
      <family val="2"/>
      <scheme val="major"/>
    </font>
    <font>
      <sz val="22"/>
      <color theme="0" tint="-0.499984740745262"/>
      <name val="Corbel"/>
      <family val="2"/>
    </font>
    <font>
      <sz val="54"/>
      <color theme="0" tint="-0.499984740745262"/>
      <name val="Corbel"/>
      <family val="2"/>
    </font>
    <font>
      <sz val="10"/>
      <color theme="1" tint="0.24994659260841701"/>
      <name val="Calibri"/>
      <family val="2"/>
      <scheme val="minor"/>
    </font>
    <font>
      <sz val="10"/>
      <color theme="1" tint="0.24994659260841701"/>
      <name val="Corbel"/>
      <family val="2"/>
    </font>
    <font>
      <b/>
      <sz val="10"/>
      <color theme="1" tint="0.24994659260841701"/>
      <name val="Corbel"/>
      <family val="2"/>
    </font>
    <font>
      <b/>
      <sz val="11"/>
      <color theme="1" tint="0.24994659260841701"/>
      <name val="Century Gothic"/>
      <family val="2"/>
      <scheme val="major"/>
    </font>
    <font>
      <b/>
      <sz val="14"/>
      <color theme="1" tint="0.24994659260841701"/>
      <name val="Century Gothic"/>
      <family val="2"/>
      <scheme val="major"/>
    </font>
    <font>
      <b/>
      <sz val="14"/>
      <color theme="1" tint="0.24994659260841701"/>
      <name val="Corbel"/>
      <family val="2"/>
    </font>
    <font>
      <b/>
      <sz val="18"/>
      <color theme="1" tint="0.24994659260841701"/>
      <name val="Corbel"/>
      <family val="2"/>
    </font>
    <font>
      <b/>
      <i/>
      <sz val="9"/>
      <color theme="1" tint="0.24994659260841701"/>
      <name val="Calibri"/>
      <family val="2"/>
      <scheme val="minor"/>
    </font>
    <font>
      <b/>
      <sz val="24"/>
      <color theme="1" tint="0.24994659260841701"/>
      <name val="Century Gothic"/>
      <family val="2"/>
      <scheme val="major"/>
    </font>
    <font>
      <u/>
      <sz val="10"/>
      <color theme="10"/>
      <name val="Calibri"/>
      <family val="2"/>
      <scheme val="minor"/>
    </font>
    <font>
      <b/>
      <sz val="14"/>
      <color rgb="FF184275"/>
      <name val="Century Gothic"/>
      <family val="2"/>
      <scheme val="major"/>
    </font>
    <font>
      <b/>
      <sz val="18"/>
      <color rgb="FF73CAC3"/>
      <name val="Century Gothic"/>
      <family val="2"/>
      <scheme val="major"/>
    </font>
    <font>
      <b/>
      <sz val="20"/>
      <color theme="3" tint="0.24994659260841701"/>
      <name val="Corbel"/>
      <family val="2"/>
    </font>
    <font>
      <b/>
      <sz val="18"/>
      <color theme="3" tint="0.24994659260841701"/>
      <name val="Corbel"/>
      <family val="2"/>
    </font>
    <font>
      <b/>
      <i/>
      <sz val="8"/>
      <color theme="1" tint="0.24994659260841701"/>
      <name val="Century Gothic"/>
      <family val="2"/>
      <scheme val="major"/>
    </font>
    <font>
      <b/>
      <sz val="46"/>
      <color theme="0" tint="-0.499984740745262"/>
      <name val="Arial Black"/>
    </font>
    <font>
      <b/>
      <sz val="46"/>
      <color rgb="FF73CAC3"/>
      <name val="Arial Black"/>
    </font>
    <font>
      <b/>
      <sz val="46"/>
      <color rgb="FF808080"/>
      <name val="Arial Black"/>
    </font>
    <font>
      <b/>
      <sz val="46"/>
      <color rgb="FF184275"/>
      <name val="Arial Black"/>
    </font>
    <font>
      <b/>
      <sz val="18"/>
      <color theme="0"/>
      <name val="Arial Black"/>
    </font>
    <font>
      <b/>
      <sz val="10"/>
      <color theme="0"/>
      <name val="Arial Black"/>
    </font>
    <font>
      <b/>
      <sz val="10"/>
      <color theme="1" tint="0.24994659260841701"/>
      <name val="Arial"/>
    </font>
    <font>
      <sz val="10"/>
      <color theme="1" tint="0.24994659260841701"/>
      <name val="Arial"/>
    </font>
    <font>
      <sz val="8"/>
      <color theme="1" tint="0.24994659260841701"/>
      <name val="Arial"/>
    </font>
    <font>
      <b/>
      <sz val="8"/>
      <color theme="1" tint="0.24994659260841701"/>
      <name val="Arial"/>
    </font>
    <font>
      <b/>
      <sz val="8"/>
      <color theme="1" tint="0.24994659260841701"/>
      <name val="Century Gothic"/>
      <family val="2"/>
      <scheme val="major"/>
    </font>
    <font>
      <sz val="8"/>
      <color theme="1" tint="0.24994659260841701"/>
      <name val="Century Gothic"/>
      <family val="2"/>
      <scheme val="major"/>
    </font>
    <font>
      <b/>
      <sz val="8"/>
      <color theme="1" tint="0.24994659260841701"/>
      <name val="Arial Black"/>
    </font>
    <font>
      <b/>
      <i/>
      <sz val="11"/>
      <color theme="1" tint="0.24994659260841701"/>
      <name val="Arial"/>
    </font>
    <font>
      <b/>
      <sz val="24"/>
      <color theme="1" tint="0.24994659260841701"/>
      <name val="Arial"/>
    </font>
    <font>
      <b/>
      <sz val="11"/>
      <color theme="1" tint="0.24994659260841701"/>
      <name val="Arial"/>
    </font>
    <font>
      <b/>
      <sz val="11"/>
      <color theme="0"/>
      <name val="Arial Black"/>
    </font>
    <font>
      <b/>
      <sz val="14"/>
      <color theme="1" tint="0.24994659260841701"/>
      <name val="Arial Black"/>
    </font>
    <font>
      <b/>
      <sz val="24"/>
      <color theme="1" tint="0.24994659260841701"/>
      <name val="Arial Black"/>
    </font>
    <font>
      <sz val="8"/>
      <color rgb="FF404040"/>
      <name val="Arial"/>
    </font>
    <font>
      <b/>
      <sz val="8"/>
      <color rgb="FF404040"/>
      <name val="Arial"/>
    </font>
    <font>
      <b/>
      <sz val="8"/>
      <color rgb="FF701111"/>
      <name val="Arial"/>
    </font>
    <font>
      <b/>
      <sz val="18"/>
      <color theme="1" tint="0.24994659260841701"/>
      <name val="Arial Black"/>
    </font>
    <font>
      <b/>
      <sz val="24"/>
      <color theme="0"/>
      <name val="Arial Black"/>
    </font>
    <font>
      <b/>
      <sz val="18"/>
      <color rgb="FF73CAC3"/>
      <name val="Arial Black"/>
    </font>
    <font>
      <b/>
      <sz val="14"/>
      <color theme="0"/>
      <name val="Arial Black"/>
    </font>
    <font>
      <b/>
      <i/>
      <sz val="14"/>
      <color theme="1" tint="0.24994659260841701"/>
      <name val="Century Gothic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E9F6F7"/>
        <bgColor indexed="64"/>
      </patternFill>
    </fill>
    <fill>
      <patternFill patternType="solid">
        <fgColor rgb="FF73CAC3"/>
        <bgColor indexed="64"/>
      </patternFill>
    </fill>
    <fill>
      <patternFill patternType="solid">
        <fgColor rgb="FF18427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111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2" tint="-0.499984740745262"/>
      </right>
      <top style="thin">
        <color theme="0" tint="-0.34998626667073579"/>
      </top>
      <bottom/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0" fontId="4" fillId="0" borderId="5" applyNumberFormat="0" applyFill="0" applyAlignment="0" applyProtection="0"/>
    <xf numFmtId="0" fontId="2" fillId="0" borderId="6" applyNumberFormat="0" applyFill="0" applyBorder="0" applyAlignment="0" applyProtection="0"/>
    <xf numFmtId="0" fontId="3" fillId="0" borderId="7" applyNumberForma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23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0" fontId="7" fillId="0" borderId="5" xfId="1" applyFont="1" applyFill="1"/>
    <xf numFmtId="0" fontId="6" fillId="0" borderId="5" xfId="1" applyFont="1" applyFill="1"/>
    <xf numFmtId="0" fontId="6" fillId="4" borderId="5" xfId="1" applyFont="1" applyFill="1"/>
    <xf numFmtId="0" fontId="9" fillId="0" borderId="0" xfId="0" applyFont="1"/>
    <xf numFmtId="0" fontId="5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center" wrapText="1"/>
    </xf>
    <xf numFmtId="0" fontId="2" fillId="0" borderId="0" xfId="2" applyFill="1" applyBorder="1" applyAlignment="1">
      <alignment vertical="center"/>
    </xf>
    <xf numFmtId="0" fontId="17" fillId="0" borderId="0" xfId="5"/>
    <xf numFmtId="44" fontId="11" fillId="0" borderId="0" xfId="4" applyFont="1" applyBorder="1" applyAlignment="1">
      <alignment horizontal="center" vertical="center" wrapText="1"/>
    </xf>
    <xf numFmtId="0" fontId="2" fillId="7" borderId="0" xfId="0" applyFont="1" applyFill="1"/>
    <xf numFmtId="0" fontId="0" fillId="7" borderId="0" xfId="0" applyFill="1"/>
    <xf numFmtId="0" fontId="13" fillId="7" borderId="0" xfId="2" applyFont="1" applyFill="1" applyBorder="1" applyAlignment="1">
      <alignment horizontal="center" vertical="center" wrapText="1"/>
    </xf>
    <xf numFmtId="0" fontId="3" fillId="7" borderId="0" xfId="2" applyFont="1" applyFill="1" applyBorder="1" applyAlignment="1">
      <alignment vertical="center"/>
    </xf>
    <xf numFmtId="0" fontId="2" fillId="7" borderId="0" xfId="2" applyFill="1" applyBorder="1" applyAlignment="1">
      <alignment vertical="center"/>
    </xf>
    <xf numFmtId="0" fontId="5" fillId="7" borderId="0" xfId="2" applyFont="1" applyFill="1" applyBorder="1" applyAlignment="1">
      <alignment vertical="center" wrapText="1"/>
    </xf>
    <xf numFmtId="0" fontId="14" fillId="7" borderId="0" xfId="2" applyFont="1" applyFill="1" applyBorder="1" applyAlignment="1">
      <alignment horizontal="center" vertical="center" wrapText="1"/>
    </xf>
    <xf numFmtId="0" fontId="20" fillId="8" borderId="0" xfId="1" applyFont="1" applyFill="1" applyBorder="1" applyAlignment="1">
      <alignment horizontal="center"/>
    </xf>
    <xf numFmtId="0" fontId="5" fillId="6" borderId="0" xfId="2" applyFont="1" applyFill="1" applyBorder="1" applyAlignment="1">
      <alignment vertical="center" wrapText="1"/>
    </xf>
    <xf numFmtId="0" fontId="16" fillId="6" borderId="0" xfId="2" applyFont="1" applyFill="1" applyBorder="1" applyAlignment="1">
      <alignment horizontal="center" vertical="center" wrapText="1"/>
    </xf>
    <xf numFmtId="44" fontId="11" fillId="6" borderId="0" xfId="4" applyFont="1" applyFill="1" applyBorder="1" applyAlignment="1">
      <alignment horizontal="center" vertical="center" wrapText="1"/>
    </xf>
    <xf numFmtId="0" fontId="13" fillId="9" borderId="0" xfId="2" applyFont="1" applyFill="1" applyBorder="1" applyAlignment="1">
      <alignment horizontal="center" vertical="center" wrapText="1"/>
    </xf>
    <xf numFmtId="0" fontId="3" fillId="9" borderId="0" xfId="2" applyFont="1" applyFill="1" applyBorder="1" applyAlignment="1">
      <alignment vertical="center"/>
    </xf>
    <xf numFmtId="0" fontId="2" fillId="9" borderId="0" xfId="2" applyFill="1" applyBorder="1" applyAlignment="1">
      <alignment vertical="center"/>
    </xf>
    <xf numFmtId="0" fontId="5" fillId="9" borderId="0" xfId="2" applyFont="1" applyFill="1" applyBorder="1" applyAlignment="1">
      <alignment vertical="center" wrapText="1"/>
    </xf>
    <xf numFmtId="0" fontId="16" fillId="0" borderId="0" xfId="2" applyFont="1" applyBorder="1" applyAlignment="1">
      <alignment horizontal="center" vertical="center" wrapText="1"/>
    </xf>
    <xf numFmtId="0" fontId="14" fillId="9" borderId="0" xfId="2" applyFont="1" applyFill="1" applyBorder="1" applyAlignment="1">
      <alignment horizontal="center" vertical="center" wrapText="1"/>
    </xf>
    <xf numFmtId="44" fontId="3" fillId="9" borderId="0" xfId="4" applyFont="1" applyFill="1" applyBorder="1" applyAlignment="1">
      <alignment horizontal="right"/>
    </xf>
    <xf numFmtId="0" fontId="22" fillId="0" borderId="0" xfId="2" applyFont="1" applyBorder="1" applyAlignment="1">
      <alignment horizontal="right"/>
    </xf>
    <xf numFmtId="0" fontId="23" fillId="4" borderId="5" xfId="1" applyFont="1" applyFill="1"/>
    <xf numFmtId="0" fontId="23" fillId="0" borderId="5" xfId="1" applyFont="1" applyFill="1"/>
    <xf numFmtId="0" fontId="3" fillId="0" borderId="0" xfId="2" applyFont="1" applyFill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29" fillId="0" borderId="4" xfId="2" applyFont="1" applyFill="1" applyBorder="1" applyAlignment="1">
      <alignment vertical="center"/>
    </xf>
    <xf numFmtId="0" fontId="30" fillId="0" borderId="0" xfId="0" applyFont="1"/>
    <xf numFmtId="0" fontId="31" fillId="0" borderId="0" xfId="2" applyFont="1" applyFill="1" applyBorder="1" applyAlignment="1">
      <alignment vertical="center"/>
    </xf>
    <xf numFmtId="0" fontId="31" fillId="0" borderId="0" xfId="0" applyFont="1"/>
    <xf numFmtId="8" fontId="31" fillId="0" borderId="9" xfId="0" applyNumberFormat="1" applyFont="1" applyBorder="1"/>
    <xf numFmtId="8" fontId="32" fillId="3" borderId="9" xfId="0" applyNumberFormat="1" applyFont="1" applyFill="1" applyBorder="1"/>
    <xf numFmtId="0" fontId="9" fillId="6" borderId="0" xfId="0" applyFont="1" applyFill="1"/>
    <xf numFmtId="0" fontId="9" fillId="6" borderId="0" xfId="0" applyFont="1" applyFill="1" applyAlignment="1">
      <alignment horizontal="center"/>
    </xf>
    <xf numFmtId="0" fontId="10" fillId="6" borderId="0" xfId="0" applyFont="1" applyFill="1" applyAlignment="1">
      <alignment horizontal="right"/>
    </xf>
    <xf numFmtId="0" fontId="9" fillId="6" borderId="0" xfId="0" applyFont="1" applyFill="1" applyAlignment="1">
      <alignment horizontal="left"/>
    </xf>
    <xf numFmtId="0" fontId="9" fillId="6" borderId="0" xfId="0" applyFont="1" applyFill="1" applyAlignment="1">
      <alignment horizontal="right"/>
    </xf>
    <xf numFmtId="0" fontId="10" fillId="6" borderId="0" xfId="0" applyFont="1" applyFill="1"/>
    <xf numFmtId="0" fontId="29" fillId="7" borderId="0" xfId="2" applyFont="1" applyFill="1" applyBorder="1" applyAlignment="1">
      <alignment vertical="center"/>
    </xf>
    <xf numFmtId="0" fontId="30" fillId="7" borderId="0" xfId="2" applyFont="1" applyFill="1" applyBorder="1" applyAlignment="1">
      <alignment vertical="center"/>
    </xf>
    <xf numFmtId="44" fontId="29" fillId="7" borderId="0" xfId="4" applyFont="1" applyFill="1" applyBorder="1" applyAlignment="1">
      <alignment horizontal="center"/>
    </xf>
    <xf numFmtId="0" fontId="29" fillId="9" borderId="0" xfId="2" applyFont="1" applyFill="1" applyBorder="1" applyAlignment="1">
      <alignment vertical="center"/>
    </xf>
    <xf numFmtId="0" fontId="30" fillId="9" borderId="0" xfId="2" applyFont="1" applyFill="1" applyBorder="1" applyAlignment="1">
      <alignment vertical="center"/>
    </xf>
    <xf numFmtId="0" fontId="30" fillId="7" borderId="0" xfId="0" applyFont="1" applyFill="1"/>
    <xf numFmtId="44" fontId="30" fillId="7" borderId="0" xfId="4" applyFont="1" applyFill="1"/>
    <xf numFmtId="0" fontId="29" fillId="0" borderId="8" xfId="2" applyFont="1" applyFill="1" applyBorder="1" applyAlignment="1">
      <alignment vertical="center"/>
    </xf>
    <xf numFmtId="0" fontId="36" fillId="7" borderId="0" xfId="2" applyFont="1" applyFill="1" applyBorder="1" applyAlignment="1">
      <alignment vertical="center" wrapText="1"/>
    </xf>
    <xf numFmtId="0" fontId="36" fillId="9" borderId="0" xfId="2" applyFont="1" applyFill="1" applyBorder="1" applyAlignment="1">
      <alignment vertical="center" wrapText="1"/>
    </xf>
    <xf numFmtId="0" fontId="37" fillId="0" borderId="0" xfId="2" applyFont="1" applyBorder="1" applyAlignment="1">
      <alignment horizontal="center" vertical="center" wrapText="1"/>
    </xf>
    <xf numFmtId="44" fontId="38" fillId="0" borderId="0" xfId="4" applyFont="1" applyBorder="1" applyAlignment="1">
      <alignment horizontal="center" vertical="center" wrapText="1"/>
    </xf>
    <xf numFmtId="0" fontId="27" fillId="6" borderId="24" xfId="1" applyFont="1" applyFill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0" fontId="27" fillId="5" borderId="24" xfId="1" applyFont="1" applyFill="1" applyBorder="1" applyAlignment="1">
      <alignment vertical="center"/>
    </xf>
    <xf numFmtId="0" fontId="35" fillId="0" borderId="0" xfId="2" applyFont="1" applyFill="1" applyBorder="1" applyAlignment="1">
      <alignment vertical="center"/>
    </xf>
    <xf numFmtId="0" fontId="28" fillId="0" borderId="0" xfId="2" applyFont="1" applyFill="1" applyBorder="1" applyAlignment="1">
      <alignment vertical="center" wrapText="1"/>
    </xf>
    <xf numFmtId="8" fontId="32" fillId="0" borderId="0" xfId="0" applyNumberFormat="1" applyFont="1" applyFill="1" applyBorder="1"/>
    <xf numFmtId="0" fontId="0" fillId="0" borderId="0" xfId="0" applyFill="1"/>
    <xf numFmtId="0" fontId="32" fillId="0" borderId="0" xfId="2" applyFont="1" applyFill="1" applyBorder="1" applyAlignment="1">
      <alignment horizontal="left" vertical="center"/>
    </xf>
    <xf numFmtId="0" fontId="31" fillId="0" borderId="0" xfId="2" applyFont="1" applyFill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33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2" fillId="0" borderId="0" xfId="2" applyFont="1" applyBorder="1" applyAlignment="1">
      <alignment horizontal="right" vertical="center" wrapText="1"/>
    </xf>
    <xf numFmtId="0" fontId="5" fillId="0" borderId="0" xfId="2" applyFont="1" applyBorder="1" applyAlignment="1">
      <alignment horizontal="right" vertical="center" wrapText="1"/>
    </xf>
    <xf numFmtId="0" fontId="14" fillId="0" borderId="0" xfId="2" applyFont="1" applyBorder="1" applyAlignment="1">
      <alignment horizontal="center" vertical="center" wrapText="1"/>
    </xf>
    <xf numFmtId="0" fontId="30" fillId="0" borderId="8" xfId="2" applyFont="1" applyFill="1" applyBorder="1" applyAlignment="1">
      <alignment vertical="center"/>
    </xf>
    <xf numFmtId="0" fontId="12" fillId="0" borderId="0" xfId="2" applyFont="1" applyBorder="1" applyAlignment="1">
      <alignment horizontal="center" vertical="center" wrapText="1"/>
    </xf>
    <xf numFmtId="0" fontId="42" fillId="0" borderId="4" xfId="2" applyFont="1" applyFill="1" applyBorder="1" applyAlignment="1">
      <alignment horizontal="left" vertical="center"/>
    </xf>
    <xf numFmtId="0" fontId="14" fillId="7" borderId="36" xfId="2" applyFont="1" applyFill="1" applyBorder="1" applyAlignment="1">
      <alignment horizontal="center" vertical="center" wrapText="1"/>
    </xf>
    <xf numFmtId="0" fontId="29" fillId="7" borderId="36" xfId="2" applyFont="1" applyFill="1" applyBorder="1" applyAlignment="1">
      <alignment vertical="center"/>
    </xf>
    <xf numFmtId="0" fontId="30" fillId="7" borderId="36" xfId="2" applyFont="1" applyFill="1" applyBorder="1" applyAlignment="1">
      <alignment vertical="center"/>
    </xf>
    <xf numFmtId="44" fontId="29" fillId="7" borderId="36" xfId="4" applyFont="1" applyFill="1" applyBorder="1" applyAlignment="1">
      <alignment horizontal="center"/>
    </xf>
    <xf numFmtId="44" fontId="29" fillId="7" borderId="36" xfId="4" applyFont="1" applyFill="1" applyBorder="1" applyAlignment="1">
      <alignment horizontal="right"/>
    </xf>
    <xf numFmtId="0" fontId="3" fillId="7" borderId="36" xfId="2" applyFont="1" applyFill="1" applyBorder="1" applyAlignment="1">
      <alignment vertical="center"/>
    </xf>
    <xf numFmtId="0" fontId="2" fillId="7" borderId="36" xfId="2" applyFill="1" applyBorder="1" applyAlignment="1">
      <alignment vertical="center"/>
    </xf>
    <xf numFmtId="44" fontId="3" fillId="7" borderId="36" xfId="4" applyFont="1" applyFill="1" applyBorder="1" applyAlignment="1">
      <alignment horizontal="right"/>
    </xf>
    <xf numFmtId="0" fontId="5" fillId="7" borderId="36" xfId="2" applyFont="1" applyFill="1" applyBorder="1" applyAlignment="1">
      <alignment vertical="center" wrapText="1"/>
    </xf>
    <xf numFmtId="0" fontId="36" fillId="7" borderId="36" xfId="2" applyFont="1" applyFill="1" applyBorder="1" applyAlignment="1">
      <alignment vertical="center" wrapText="1"/>
    </xf>
    <xf numFmtId="0" fontId="49" fillId="0" borderId="0" xfId="2" applyFont="1" applyBorder="1" applyAlignment="1">
      <alignment vertical="center" wrapText="1"/>
    </xf>
    <xf numFmtId="0" fontId="31" fillId="0" borderId="8" xfId="2" applyFont="1" applyFill="1" applyBorder="1" applyAlignment="1">
      <alignment vertical="center"/>
    </xf>
    <xf numFmtId="0" fontId="31" fillId="0" borderId="22" xfId="2" applyFont="1" applyFill="1" applyBorder="1" applyAlignment="1">
      <alignment vertical="center"/>
    </xf>
    <xf numFmtId="0" fontId="31" fillId="0" borderId="4" xfId="2" applyFont="1" applyFill="1" applyBorder="1" applyAlignment="1">
      <alignment horizontal="left" vertical="center"/>
    </xf>
    <xf numFmtId="0" fontId="31" fillId="0" borderId="8" xfId="2" applyFont="1" applyFill="1" applyBorder="1" applyAlignment="1">
      <alignment horizontal="left" vertical="center"/>
    </xf>
    <xf numFmtId="0" fontId="34" fillId="0" borderId="8" xfId="2" applyFont="1" applyFill="1" applyBorder="1" applyAlignment="1">
      <alignment vertical="center"/>
    </xf>
    <xf numFmtId="0" fontId="34" fillId="0" borderId="22" xfId="2" applyFont="1" applyFill="1" applyBorder="1" applyAlignment="1">
      <alignment vertical="center"/>
    </xf>
    <xf numFmtId="0" fontId="31" fillId="0" borderId="4" xfId="2" applyFont="1" applyFill="1" applyBorder="1" applyAlignment="1">
      <alignment vertical="center"/>
    </xf>
    <xf numFmtId="0" fontId="30" fillId="0" borderId="4" xfId="2" applyFont="1" applyFill="1" applyBorder="1" applyAlignment="1">
      <alignment vertical="center"/>
    </xf>
    <xf numFmtId="0" fontId="0" fillId="0" borderId="0" xfId="0" applyAlignment="1">
      <alignment horizontal="center"/>
    </xf>
    <xf numFmtId="0" fontId="39" fillId="5" borderId="1" xfId="2" applyFont="1" applyFill="1" applyBorder="1" applyAlignment="1">
      <alignment vertical="center" wrapText="1"/>
    </xf>
    <xf numFmtId="0" fontId="39" fillId="5" borderId="2" xfId="2" applyFont="1" applyFill="1" applyBorder="1" applyAlignment="1">
      <alignment vertical="center" wrapText="1"/>
    </xf>
    <xf numFmtId="0" fontId="39" fillId="5" borderId="3" xfId="2" applyFont="1" applyFill="1" applyBorder="1" applyAlignment="1">
      <alignment vertical="center" wrapText="1"/>
    </xf>
    <xf numFmtId="0" fontId="31" fillId="0" borderId="4" xfId="2" applyFont="1" applyFill="1" applyBorder="1" applyAlignment="1">
      <alignment horizontal="left" vertical="center"/>
    </xf>
    <xf numFmtId="0" fontId="31" fillId="0" borderId="8" xfId="2" applyFont="1" applyFill="1" applyBorder="1" applyAlignment="1">
      <alignment horizontal="left" vertical="center"/>
    </xf>
    <xf numFmtId="0" fontId="39" fillId="10" borderId="1" xfId="2" applyFont="1" applyFill="1" applyBorder="1" applyAlignment="1">
      <alignment vertical="center" wrapText="1"/>
    </xf>
    <xf numFmtId="0" fontId="39" fillId="10" borderId="2" xfId="2" applyFont="1" applyFill="1" applyBorder="1" applyAlignment="1">
      <alignment vertical="center" wrapText="1"/>
    </xf>
    <xf numFmtId="0" fontId="39" fillId="10" borderId="3" xfId="2" applyFont="1" applyFill="1" applyBorder="1" applyAlignment="1">
      <alignment vertical="center" wrapText="1"/>
    </xf>
    <xf numFmtId="0" fontId="32" fillId="0" borderId="4" xfId="2" applyFont="1" applyFill="1" applyBorder="1" applyAlignment="1">
      <alignment horizontal="right" vertical="center"/>
    </xf>
    <xf numFmtId="0" fontId="32" fillId="0" borderId="25" xfId="2" applyFont="1" applyFill="1" applyBorder="1" applyAlignment="1">
      <alignment horizontal="right" vertical="center"/>
    </xf>
    <xf numFmtId="0" fontId="27" fillId="5" borderId="24" xfId="1" applyFont="1" applyFill="1" applyBorder="1" applyAlignment="1">
      <alignment horizontal="center" vertical="center"/>
    </xf>
    <xf numFmtId="44" fontId="30" fillId="0" borderId="20" xfId="4" applyFont="1" applyFill="1" applyBorder="1" applyAlignment="1">
      <alignment horizontal="right"/>
    </xf>
    <xf numFmtId="44" fontId="30" fillId="0" borderId="21" xfId="4" applyFont="1" applyFill="1" applyBorder="1" applyAlignment="1">
      <alignment horizontal="right"/>
    </xf>
    <xf numFmtId="44" fontId="29" fillId="2" borderId="20" xfId="4" applyFont="1" applyFill="1" applyBorder="1" applyAlignment="1">
      <alignment horizontal="right"/>
    </xf>
    <xf numFmtId="44" fontId="29" fillId="2" borderId="21" xfId="4" applyFont="1" applyFill="1" applyBorder="1" applyAlignment="1">
      <alignment horizontal="right"/>
    </xf>
    <xf numFmtId="0" fontId="45" fillId="0" borderId="12" xfId="2" applyFont="1" applyBorder="1" applyAlignment="1">
      <alignment horizontal="center" vertical="center" wrapText="1"/>
    </xf>
    <xf numFmtId="0" fontId="45" fillId="0" borderId="13" xfId="2" applyFont="1" applyBorder="1" applyAlignment="1">
      <alignment horizontal="center" vertical="center" wrapText="1"/>
    </xf>
    <xf numFmtId="0" fontId="45" fillId="0" borderId="14" xfId="2" applyFont="1" applyBorder="1" applyAlignment="1">
      <alignment horizontal="center" vertical="center" wrapText="1"/>
    </xf>
    <xf numFmtId="0" fontId="45" fillId="0" borderId="15" xfId="2" applyFont="1" applyBorder="1" applyAlignment="1">
      <alignment horizontal="center" vertical="center" wrapText="1"/>
    </xf>
    <xf numFmtId="0" fontId="45" fillId="0" borderId="0" xfId="2" applyFont="1" applyBorder="1" applyAlignment="1">
      <alignment horizontal="center" vertical="center" wrapText="1"/>
    </xf>
    <xf numFmtId="0" fontId="45" fillId="0" borderId="16" xfId="2" applyFont="1" applyBorder="1" applyAlignment="1">
      <alignment horizontal="center" vertical="center" wrapText="1"/>
    </xf>
    <xf numFmtId="0" fontId="45" fillId="0" borderId="17" xfId="2" applyFont="1" applyBorder="1" applyAlignment="1">
      <alignment horizontal="center" vertical="center" wrapText="1"/>
    </xf>
    <xf numFmtId="0" fontId="45" fillId="0" borderId="18" xfId="2" applyFont="1" applyBorder="1" applyAlignment="1">
      <alignment horizontal="center" vertical="center" wrapText="1"/>
    </xf>
    <xf numFmtId="0" fontId="45" fillId="0" borderId="19" xfId="2" applyFont="1" applyBorder="1" applyAlignment="1">
      <alignment horizontal="center" vertical="center" wrapText="1"/>
    </xf>
    <xf numFmtId="0" fontId="30" fillId="0" borderId="4" xfId="2" applyFont="1" applyFill="1" applyBorder="1" applyAlignment="1">
      <alignment vertical="center"/>
    </xf>
    <xf numFmtId="0" fontId="30" fillId="0" borderId="22" xfId="2" applyFont="1" applyFill="1" applyBorder="1" applyAlignment="1">
      <alignment vertical="center"/>
    </xf>
    <xf numFmtId="0" fontId="40" fillId="0" borderId="12" xfId="2" applyFont="1" applyBorder="1" applyAlignment="1">
      <alignment horizontal="right" vertical="center" wrapText="1"/>
    </xf>
    <xf numFmtId="0" fontId="40" fillId="0" borderId="14" xfId="2" applyFont="1" applyBorder="1" applyAlignment="1">
      <alignment horizontal="right" vertical="center" wrapText="1"/>
    </xf>
    <xf numFmtId="0" fontId="40" fillId="0" borderId="17" xfId="2" applyFont="1" applyBorder="1" applyAlignment="1">
      <alignment horizontal="right" vertical="center" wrapText="1"/>
    </xf>
    <xf numFmtId="0" fontId="40" fillId="0" borderId="19" xfId="2" applyFont="1" applyBorder="1" applyAlignment="1">
      <alignment horizontal="right" vertical="center" wrapText="1"/>
    </xf>
    <xf numFmtId="44" fontId="11" fillId="0" borderId="12" xfId="4" applyFont="1" applyBorder="1" applyAlignment="1">
      <alignment horizontal="center" vertical="center" wrapText="1"/>
    </xf>
    <xf numFmtId="44" fontId="11" fillId="0" borderId="14" xfId="4" applyFont="1" applyBorder="1" applyAlignment="1">
      <alignment horizontal="center" vertical="center" wrapText="1"/>
    </xf>
    <xf numFmtId="44" fontId="11" fillId="0" borderId="17" xfId="4" applyFont="1" applyBorder="1" applyAlignment="1">
      <alignment horizontal="center" vertical="center" wrapText="1"/>
    </xf>
    <xf numFmtId="44" fontId="11" fillId="0" borderId="19" xfId="4" applyFont="1" applyBorder="1" applyAlignment="1">
      <alignment horizontal="center" vertical="center" wrapText="1"/>
    </xf>
    <xf numFmtId="0" fontId="31" fillId="0" borderId="8" xfId="2" applyFont="1" applyFill="1" applyBorder="1" applyAlignment="1">
      <alignment vertical="center"/>
    </xf>
    <xf numFmtId="0" fontId="31" fillId="0" borderId="22" xfId="2" applyFont="1" applyFill="1" applyBorder="1" applyAlignment="1">
      <alignment vertical="center"/>
    </xf>
    <xf numFmtId="0" fontId="21" fillId="6" borderId="24" xfId="1" applyFont="1" applyFill="1" applyBorder="1" applyAlignment="1">
      <alignment horizontal="center"/>
    </xf>
    <xf numFmtId="44" fontId="30" fillId="0" borderId="20" xfId="4" applyFont="1" applyFill="1" applyBorder="1" applyAlignment="1">
      <alignment horizontal="center"/>
    </xf>
    <xf numFmtId="44" fontId="30" fillId="0" borderId="21" xfId="4" applyFont="1" applyFill="1" applyBorder="1" applyAlignment="1">
      <alignment horizontal="center"/>
    </xf>
    <xf numFmtId="0" fontId="41" fillId="0" borderId="12" xfId="2" applyFont="1" applyBorder="1" applyAlignment="1">
      <alignment horizontal="right" vertical="center" wrapText="1"/>
    </xf>
    <xf numFmtId="0" fontId="41" fillId="0" borderId="14" xfId="2" applyFont="1" applyBorder="1" applyAlignment="1">
      <alignment horizontal="right" vertical="center" wrapText="1"/>
    </xf>
    <xf numFmtId="0" fontId="41" fillId="0" borderId="17" xfId="2" applyFont="1" applyBorder="1" applyAlignment="1">
      <alignment horizontal="right" vertical="center" wrapText="1"/>
    </xf>
    <xf numFmtId="0" fontId="41" fillId="0" borderId="19" xfId="2" applyFont="1" applyBorder="1" applyAlignment="1">
      <alignment horizontal="right" vertical="center" wrapText="1"/>
    </xf>
    <xf numFmtId="0" fontId="27" fillId="11" borderId="27" xfId="2" applyFont="1" applyFill="1" applyBorder="1" applyAlignment="1">
      <alignment horizontal="center" vertical="center" wrapText="1"/>
    </xf>
    <xf numFmtId="0" fontId="27" fillId="11" borderId="28" xfId="2" applyFont="1" applyFill="1" applyBorder="1" applyAlignment="1">
      <alignment horizontal="center" vertical="center" wrapText="1"/>
    </xf>
    <xf numFmtId="0" fontId="27" fillId="11" borderId="29" xfId="2" applyFont="1" applyFill="1" applyBorder="1" applyAlignment="1">
      <alignment horizontal="center" vertical="center" wrapText="1"/>
    </xf>
    <xf numFmtId="0" fontId="27" fillId="11" borderId="30" xfId="2" applyFont="1" applyFill="1" applyBorder="1" applyAlignment="1">
      <alignment horizontal="center" vertical="center" wrapText="1"/>
    </xf>
    <xf numFmtId="0" fontId="27" fillId="11" borderId="0" xfId="2" applyFont="1" applyFill="1" applyBorder="1" applyAlignment="1">
      <alignment horizontal="center" vertical="center" wrapText="1"/>
    </xf>
    <xf numFmtId="0" fontId="27" fillId="11" borderId="31" xfId="2" applyFont="1" applyFill="1" applyBorder="1" applyAlignment="1">
      <alignment horizontal="center" vertical="center" wrapText="1"/>
    </xf>
    <xf numFmtId="0" fontId="27" fillId="11" borderId="32" xfId="2" applyFont="1" applyFill="1" applyBorder="1" applyAlignment="1">
      <alignment horizontal="center" vertical="center" wrapText="1"/>
    </xf>
    <xf numFmtId="0" fontId="27" fillId="11" borderId="33" xfId="2" applyFont="1" applyFill="1" applyBorder="1" applyAlignment="1">
      <alignment horizontal="center" vertical="center" wrapText="1"/>
    </xf>
    <xf numFmtId="0" fontId="27" fillId="11" borderId="34" xfId="2" applyFont="1" applyFill="1" applyBorder="1" applyAlignment="1">
      <alignment horizontal="center" vertical="center" wrapText="1"/>
    </xf>
    <xf numFmtId="8" fontId="30" fillId="0" borderId="20" xfId="4" applyNumberFormat="1" applyFont="1" applyFill="1" applyBorder="1" applyAlignment="1">
      <alignment horizontal="right"/>
    </xf>
    <xf numFmtId="8" fontId="29" fillId="2" borderId="20" xfId="4" applyNumberFormat="1" applyFont="1" applyFill="1" applyBorder="1" applyAlignment="1">
      <alignment horizontal="right"/>
    </xf>
    <xf numFmtId="0" fontId="42" fillId="0" borderId="8" xfId="2" applyFont="1" applyFill="1" applyBorder="1" applyAlignment="1">
      <alignment vertical="center"/>
    </xf>
    <xf numFmtId="44" fontId="29" fillId="2" borderId="20" xfId="4" applyFont="1" applyFill="1" applyBorder="1" applyAlignment="1">
      <alignment horizontal="center"/>
    </xf>
    <xf numFmtId="44" fontId="29" fillId="2" borderId="21" xfId="4" applyFont="1" applyFill="1" applyBorder="1" applyAlignment="1">
      <alignment horizontal="center"/>
    </xf>
    <xf numFmtId="0" fontId="31" fillId="0" borderId="26" xfId="2" applyFont="1" applyFill="1" applyBorder="1" applyAlignment="1">
      <alignment vertical="center"/>
    </xf>
    <xf numFmtId="0" fontId="27" fillId="6" borderId="24" xfId="1" applyFont="1" applyFill="1" applyBorder="1" applyAlignment="1">
      <alignment horizontal="center" vertical="center"/>
    </xf>
    <xf numFmtId="0" fontId="31" fillId="0" borderId="4" xfId="2" applyFont="1" applyFill="1" applyBorder="1" applyAlignment="1">
      <alignment vertical="center"/>
    </xf>
    <xf numFmtId="0" fontId="45" fillId="0" borderId="11" xfId="2" applyFont="1" applyBorder="1" applyAlignment="1">
      <alignment horizontal="center" vertical="center" wrapText="1"/>
    </xf>
    <xf numFmtId="44" fontId="2" fillId="0" borderId="20" xfId="4" applyFont="1" applyFill="1" applyBorder="1" applyAlignment="1">
      <alignment horizontal="center"/>
    </xf>
    <xf numFmtId="44" fontId="2" fillId="0" borderId="21" xfId="4" applyFont="1" applyFill="1" applyBorder="1" applyAlignment="1">
      <alignment horizontal="center"/>
    </xf>
    <xf numFmtId="0" fontId="34" fillId="0" borderId="8" xfId="2" applyFont="1" applyFill="1" applyBorder="1" applyAlignment="1">
      <alignment vertical="center"/>
    </xf>
    <xf numFmtId="0" fontId="34" fillId="0" borderId="22" xfId="2" applyFont="1" applyFill="1" applyBorder="1" applyAlignment="1">
      <alignment vertical="center"/>
    </xf>
    <xf numFmtId="0" fontId="34" fillId="0" borderId="10" xfId="2" applyFont="1" applyFill="1" applyBorder="1" applyAlignment="1">
      <alignment vertical="center"/>
    </xf>
    <xf numFmtId="0" fontId="34" fillId="0" borderId="23" xfId="2" applyFont="1" applyFill="1" applyBorder="1" applyAlignment="1">
      <alignment vertical="center"/>
    </xf>
    <xf numFmtId="0" fontId="34" fillId="0" borderId="11" xfId="2" applyFont="1" applyFill="1" applyBorder="1" applyAlignment="1">
      <alignment vertical="center"/>
    </xf>
    <xf numFmtId="0" fontId="3" fillId="0" borderId="11" xfId="2" applyFont="1" applyFill="1" applyBorder="1" applyAlignment="1">
      <alignment horizontal="left" vertical="center"/>
    </xf>
    <xf numFmtId="44" fontId="3" fillId="2" borderId="20" xfId="4" applyFont="1" applyFill="1" applyBorder="1" applyAlignment="1">
      <alignment horizontal="center"/>
    </xf>
    <xf numFmtId="44" fontId="3" fillId="2" borderId="21" xfId="4" applyFont="1" applyFill="1" applyBorder="1" applyAlignment="1">
      <alignment horizontal="center"/>
    </xf>
    <xf numFmtId="0" fontId="48" fillId="10" borderId="12" xfId="2" applyFont="1" applyFill="1" applyBorder="1" applyAlignment="1">
      <alignment horizontal="right" vertical="center" wrapText="1"/>
    </xf>
    <xf numFmtId="0" fontId="48" fillId="10" borderId="14" xfId="2" applyFont="1" applyFill="1" applyBorder="1" applyAlignment="1">
      <alignment horizontal="right" vertical="center" wrapText="1"/>
    </xf>
    <xf numFmtId="0" fontId="48" fillId="10" borderId="17" xfId="2" applyFont="1" applyFill="1" applyBorder="1" applyAlignment="1">
      <alignment horizontal="right" vertical="center" wrapText="1"/>
    </xf>
    <xf numFmtId="0" fontId="48" fillId="10" borderId="19" xfId="2" applyFont="1" applyFill="1" applyBorder="1" applyAlignment="1">
      <alignment horizontal="right" vertical="center" wrapText="1"/>
    </xf>
    <xf numFmtId="8" fontId="12" fillId="0" borderId="12" xfId="4" applyNumberFormat="1" applyFont="1" applyBorder="1" applyAlignment="1">
      <alignment horizontal="right" vertical="center" wrapText="1"/>
    </xf>
    <xf numFmtId="44" fontId="12" fillId="0" borderId="14" xfId="4" applyFont="1" applyBorder="1" applyAlignment="1">
      <alignment horizontal="right" vertical="center" wrapText="1"/>
    </xf>
    <xf numFmtId="44" fontId="12" fillId="0" borderId="17" xfId="4" applyFont="1" applyBorder="1" applyAlignment="1">
      <alignment horizontal="right" vertical="center" wrapText="1"/>
    </xf>
    <xf numFmtId="44" fontId="12" fillId="0" borderId="19" xfId="4" applyFont="1" applyBorder="1" applyAlignment="1">
      <alignment horizontal="right" vertical="center" wrapText="1"/>
    </xf>
    <xf numFmtId="0" fontId="48" fillId="6" borderId="12" xfId="2" applyFont="1" applyFill="1" applyBorder="1" applyAlignment="1">
      <alignment horizontal="right" vertical="center" wrapText="1"/>
    </xf>
    <xf numFmtId="0" fontId="48" fillId="6" borderId="14" xfId="2" applyFont="1" applyFill="1" applyBorder="1" applyAlignment="1">
      <alignment horizontal="right" vertical="center" wrapText="1"/>
    </xf>
    <xf numFmtId="0" fontId="48" fillId="6" borderId="17" xfId="2" applyFont="1" applyFill="1" applyBorder="1" applyAlignment="1">
      <alignment horizontal="right" vertical="center" wrapText="1"/>
    </xf>
    <xf numFmtId="0" fontId="48" fillId="6" borderId="19" xfId="2" applyFont="1" applyFill="1" applyBorder="1" applyAlignment="1">
      <alignment horizontal="right" vertical="center" wrapText="1"/>
    </xf>
    <xf numFmtId="164" fontId="18" fillId="0" borderId="12" xfId="4" applyNumberFormat="1" applyFont="1" applyBorder="1" applyAlignment="1">
      <alignment horizontal="right" vertical="center" wrapText="1"/>
    </xf>
    <xf numFmtId="44" fontId="18" fillId="0" borderId="14" xfId="4" applyFont="1" applyBorder="1" applyAlignment="1">
      <alignment horizontal="right" vertical="center" wrapText="1"/>
    </xf>
    <xf numFmtId="44" fontId="18" fillId="0" borderId="17" xfId="4" applyFont="1" applyBorder="1" applyAlignment="1">
      <alignment horizontal="right" vertical="center" wrapText="1"/>
    </xf>
    <xf numFmtId="44" fontId="18" fillId="0" borderId="19" xfId="4" applyFont="1" applyBorder="1" applyAlignment="1">
      <alignment horizontal="right" vertical="center" wrapText="1"/>
    </xf>
    <xf numFmtId="0" fontId="48" fillId="5" borderId="12" xfId="2" applyFont="1" applyFill="1" applyBorder="1" applyAlignment="1">
      <alignment horizontal="right" vertical="center" wrapText="1"/>
    </xf>
    <xf numFmtId="0" fontId="48" fillId="5" borderId="14" xfId="2" applyFont="1" applyFill="1" applyBorder="1" applyAlignment="1">
      <alignment horizontal="right" vertical="center" wrapText="1"/>
    </xf>
    <xf numFmtId="0" fontId="48" fillId="5" borderId="17" xfId="2" applyFont="1" applyFill="1" applyBorder="1" applyAlignment="1">
      <alignment horizontal="right" vertical="center" wrapText="1"/>
    </xf>
    <xf numFmtId="0" fontId="48" fillId="5" borderId="19" xfId="2" applyFont="1" applyFill="1" applyBorder="1" applyAlignment="1">
      <alignment horizontal="right" vertical="center" wrapText="1"/>
    </xf>
    <xf numFmtId="44" fontId="19" fillId="0" borderId="12" xfId="4" applyFont="1" applyBorder="1" applyAlignment="1">
      <alignment horizontal="center" vertical="center" wrapText="1"/>
    </xf>
    <xf numFmtId="44" fontId="19" fillId="0" borderId="14" xfId="4" applyFont="1" applyBorder="1" applyAlignment="1">
      <alignment horizontal="center" vertical="center" wrapText="1"/>
    </xf>
    <xf numFmtId="44" fontId="19" fillId="0" borderId="17" xfId="4" applyFont="1" applyBorder="1" applyAlignment="1">
      <alignment horizontal="center" vertical="center" wrapText="1"/>
    </xf>
    <xf numFmtId="44" fontId="19" fillId="0" borderId="19" xfId="4" applyFont="1" applyBorder="1" applyAlignment="1">
      <alignment horizontal="center" vertical="center" wrapText="1"/>
    </xf>
    <xf numFmtId="0" fontId="13" fillId="0" borderId="18" xfId="2" applyFont="1" applyBorder="1" applyAlignment="1">
      <alignment horizontal="left" vertical="center" wrapText="1"/>
    </xf>
    <xf numFmtId="0" fontId="47" fillId="0" borderId="11" xfId="2" applyFont="1" applyBorder="1" applyAlignment="1">
      <alignment horizontal="center" vertical="center" wrapText="1"/>
    </xf>
    <xf numFmtId="0" fontId="27" fillId="10" borderId="27" xfId="2" applyFont="1" applyFill="1" applyBorder="1" applyAlignment="1">
      <alignment horizontal="center" vertical="center" wrapText="1"/>
    </xf>
    <xf numFmtId="0" fontId="27" fillId="10" borderId="28" xfId="2" applyFont="1" applyFill="1" applyBorder="1" applyAlignment="1">
      <alignment horizontal="center" vertical="center" wrapText="1"/>
    </xf>
    <xf numFmtId="0" fontId="27" fillId="10" borderId="29" xfId="2" applyFont="1" applyFill="1" applyBorder="1" applyAlignment="1">
      <alignment horizontal="center" vertical="center" wrapText="1"/>
    </xf>
    <xf numFmtId="0" fontId="27" fillId="10" borderId="30" xfId="2" applyFont="1" applyFill="1" applyBorder="1" applyAlignment="1">
      <alignment horizontal="center" vertical="center" wrapText="1"/>
    </xf>
    <xf numFmtId="0" fontId="27" fillId="10" borderId="0" xfId="2" applyFont="1" applyFill="1" applyBorder="1" applyAlignment="1">
      <alignment horizontal="center" vertical="center" wrapText="1"/>
    </xf>
    <xf numFmtId="0" fontId="27" fillId="10" borderId="31" xfId="2" applyFont="1" applyFill="1" applyBorder="1" applyAlignment="1">
      <alignment horizontal="center" vertical="center" wrapText="1"/>
    </xf>
    <xf numFmtId="0" fontId="27" fillId="10" borderId="32" xfId="2" applyFont="1" applyFill="1" applyBorder="1" applyAlignment="1">
      <alignment horizontal="center" vertical="center" wrapText="1"/>
    </xf>
    <xf numFmtId="0" fontId="27" fillId="10" borderId="33" xfId="2" applyFont="1" applyFill="1" applyBorder="1" applyAlignment="1">
      <alignment horizontal="center" vertical="center" wrapText="1"/>
    </xf>
    <xf numFmtId="0" fontId="27" fillId="10" borderId="34" xfId="2" applyFont="1" applyFill="1" applyBorder="1" applyAlignment="1">
      <alignment horizontal="center" vertical="center" wrapText="1"/>
    </xf>
    <xf numFmtId="8" fontId="29" fillId="12" borderId="20" xfId="4" applyNumberFormat="1" applyFont="1" applyFill="1" applyBorder="1" applyAlignment="1">
      <alignment horizontal="right"/>
    </xf>
    <xf numFmtId="44" fontId="29" fillId="12" borderId="21" xfId="4" applyFont="1" applyFill="1" applyBorder="1" applyAlignment="1">
      <alignment horizontal="right"/>
    </xf>
    <xf numFmtId="0" fontId="46" fillId="6" borderId="24" xfId="1" applyFont="1" applyFill="1" applyBorder="1" applyAlignment="1">
      <alignment horizontal="center" vertical="center"/>
    </xf>
    <xf numFmtId="0" fontId="27" fillId="6" borderId="27" xfId="2" applyFont="1" applyFill="1" applyBorder="1" applyAlignment="1">
      <alignment horizontal="center" vertical="center" wrapText="1"/>
    </xf>
    <xf numFmtId="0" fontId="27" fillId="6" borderId="28" xfId="2" applyFont="1" applyFill="1" applyBorder="1" applyAlignment="1">
      <alignment horizontal="center" vertical="center" wrapText="1"/>
    </xf>
    <xf numFmtId="0" fontId="27" fillId="6" borderId="29" xfId="2" applyFont="1" applyFill="1" applyBorder="1" applyAlignment="1">
      <alignment horizontal="center" vertical="center" wrapText="1"/>
    </xf>
    <xf numFmtId="0" fontId="27" fillId="6" borderId="30" xfId="2" applyFont="1" applyFill="1" applyBorder="1" applyAlignment="1">
      <alignment horizontal="center" vertical="center" wrapText="1"/>
    </xf>
    <xf numFmtId="0" fontId="27" fillId="6" borderId="0" xfId="2" applyFont="1" applyFill="1" applyBorder="1" applyAlignment="1">
      <alignment horizontal="center" vertical="center" wrapText="1"/>
    </xf>
    <xf numFmtId="0" fontId="27" fillId="6" borderId="31" xfId="2" applyFont="1" applyFill="1" applyBorder="1" applyAlignment="1">
      <alignment horizontal="center" vertical="center" wrapText="1"/>
    </xf>
    <xf numFmtId="0" fontId="27" fillId="6" borderId="32" xfId="2" applyFont="1" applyFill="1" applyBorder="1" applyAlignment="1">
      <alignment horizontal="center" vertical="center" wrapText="1"/>
    </xf>
    <xf numFmtId="0" fontId="27" fillId="6" borderId="33" xfId="2" applyFont="1" applyFill="1" applyBorder="1" applyAlignment="1">
      <alignment horizontal="center" vertical="center" wrapText="1"/>
    </xf>
    <xf numFmtId="0" fontId="27" fillId="6" borderId="34" xfId="2" applyFont="1" applyFill="1" applyBorder="1" applyAlignment="1">
      <alignment horizontal="center" vertical="center" wrapText="1"/>
    </xf>
    <xf numFmtId="0" fontId="31" fillId="0" borderId="35" xfId="2" applyFont="1" applyFill="1" applyBorder="1" applyAlignment="1">
      <alignment horizontal="right" vertical="center"/>
    </xf>
    <xf numFmtId="0" fontId="31" fillId="0" borderId="22" xfId="2" applyFont="1" applyFill="1" applyBorder="1" applyAlignment="1">
      <alignment horizontal="right" vertical="center"/>
    </xf>
    <xf numFmtId="0" fontId="29" fillId="0" borderId="35" xfId="2" applyFont="1" applyFill="1" applyBorder="1" applyAlignment="1">
      <alignment horizontal="right" vertical="center"/>
    </xf>
    <xf numFmtId="0" fontId="29" fillId="0" borderId="22" xfId="2" applyFont="1" applyFill="1" applyBorder="1" applyAlignment="1">
      <alignment horizontal="right" vertical="center"/>
    </xf>
  </cellXfs>
  <cellStyles count="6">
    <cellStyle name="Currency" xfId="4" builtinId="4"/>
    <cellStyle name="Heading 1" xfId="1" builtinId="16" customBuiltin="1"/>
    <cellStyle name="Heading 2" xfId="2" builtinId="17" customBuiltin="1"/>
    <cellStyle name="Heading 3" xfId="3" builtinId="18" customBuiltin="1"/>
    <cellStyle name="Hyperlink" xfId="5" builtinId="8"/>
    <cellStyle name="Normal" xfId="0" builtinId="0" customBuiltin="1"/>
  </cellStyles>
  <dxfs count="89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  <fill>
        <patternFill patternType="none">
          <fgColor indexed="64"/>
          <bgColor indexed="65"/>
        </patternFill>
      </fill>
    </dxf>
    <dxf>
      <numFmt numFmtId="164" formatCode="&quot;$&quot;#,##0.0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</dxf>
    <dxf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family val="2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</dxf>
    <dxf>
      <numFmt numFmtId="164" formatCode="&quot;$&quot;#,##0.0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24994659260841701"/>
        <name val="Corbel"/>
        <family val="2"/>
        <scheme val="none"/>
      </font>
      <fill>
        <patternFill patternType="solid">
          <fgColor indexed="64"/>
          <bgColor rgb="FF184275"/>
        </patternFill>
      </fill>
    </dxf>
  </dxfs>
  <tableStyles count="0" defaultTableStyle="TableStyleLight9" defaultPivotStyle="PivotStyleLight16"/>
  <colors>
    <mruColors>
      <color rgb="FF184275"/>
      <color rgb="FF73CAC3"/>
      <color rgb="FF701111"/>
      <color rgb="FFE9F6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240030</xdr:colOff>
      <xdr:row>0</xdr:row>
      <xdr:rowOff>102870</xdr:rowOff>
    </xdr:from>
    <xdr:to>
      <xdr:col>19</xdr:col>
      <xdr:colOff>529591</xdr:colOff>
      <xdr:row>19</xdr:row>
      <xdr:rowOff>134282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FCA9E5C-2426-B91F-D0EB-E2F7053DF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693" t="3170" r="11739" b="1438"/>
        <a:stretch/>
      </xdr:blipFill>
      <xdr:spPr>
        <a:xfrm>
          <a:off x="9469755" y="102870"/>
          <a:ext cx="5861686" cy="4306232"/>
        </a:xfrm>
        <a:prstGeom prst="rect">
          <a:avLst/>
        </a:prstGeom>
      </xdr:spPr>
    </xdr:pic>
    <xdr:clientData/>
  </xdr:twoCellAnchor>
  <xdr:twoCellAnchor editAs="oneCell">
    <xdr:from>
      <xdr:col>10</xdr:col>
      <xdr:colOff>317946</xdr:colOff>
      <xdr:row>136</xdr:row>
      <xdr:rowOff>120016</xdr:rowOff>
    </xdr:from>
    <xdr:to>
      <xdr:col>22</xdr:col>
      <xdr:colOff>171450</xdr:colOff>
      <xdr:row>151</xdr:row>
      <xdr:rowOff>88261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A807C6D-EBD7-55A0-15B6-A47FFFF192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598" t="20942" b="19916"/>
        <a:stretch/>
      </xdr:blipFill>
      <xdr:spPr>
        <a:xfrm>
          <a:off x="9547671" y="16064866"/>
          <a:ext cx="7275384" cy="2530470"/>
        </a:xfrm>
        <a:prstGeom prst="rect">
          <a:avLst/>
        </a:prstGeom>
      </xdr:spPr>
    </xdr:pic>
    <xdr:clientData/>
  </xdr:twoCellAnchor>
  <xdr:twoCellAnchor editAs="oneCell">
    <xdr:from>
      <xdr:col>10</xdr:col>
      <xdr:colOff>421004</xdr:colOff>
      <xdr:row>68</xdr:row>
      <xdr:rowOff>78104</xdr:rowOff>
    </xdr:from>
    <xdr:to>
      <xdr:col>19</xdr:col>
      <xdr:colOff>17132</xdr:colOff>
      <xdr:row>72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65F15B4-DEC2-F87D-41CE-DA69178AF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786" t="39011" r="29321" b="51809"/>
        <a:stretch/>
      </xdr:blipFill>
      <xdr:spPr>
        <a:xfrm>
          <a:off x="9650729" y="4392929"/>
          <a:ext cx="5158728" cy="600076"/>
        </a:xfrm>
        <a:prstGeom prst="rect">
          <a:avLst/>
        </a:prstGeom>
      </xdr:spPr>
    </xdr:pic>
    <xdr:clientData/>
  </xdr:twoCellAnchor>
  <xdr:twoCellAnchor editAs="oneCell">
    <xdr:from>
      <xdr:col>9</xdr:col>
      <xdr:colOff>845820</xdr:colOff>
      <xdr:row>71</xdr:row>
      <xdr:rowOff>139065</xdr:rowOff>
    </xdr:from>
    <xdr:to>
      <xdr:col>21</xdr:col>
      <xdr:colOff>17145</xdr:colOff>
      <xdr:row>94</xdr:row>
      <xdr:rowOff>55592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21416F4-5B59-1FC4-24AA-901C267AE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18295" y="4968240"/>
          <a:ext cx="6846570" cy="3859877"/>
        </a:xfrm>
        <a:prstGeom prst="rect">
          <a:avLst/>
        </a:prstGeom>
      </xdr:spPr>
    </xdr:pic>
    <xdr:clientData/>
  </xdr:twoCellAnchor>
  <xdr:twoCellAnchor editAs="oneCell">
    <xdr:from>
      <xdr:col>10</xdr:col>
      <xdr:colOff>560071</xdr:colOff>
      <xdr:row>93</xdr:row>
      <xdr:rowOff>72391</xdr:rowOff>
    </xdr:from>
    <xdr:to>
      <xdr:col>18</xdr:col>
      <xdr:colOff>592455</xdr:colOff>
      <xdr:row>94</xdr:row>
      <xdr:rowOff>110491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AA7EED7-DB84-FEBC-BBBC-1A9CDD31A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18946" b="93943"/>
        <a:stretch/>
      </xdr:blipFill>
      <xdr:spPr>
        <a:xfrm>
          <a:off x="9789796" y="8673466"/>
          <a:ext cx="4985384" cy="209550"/>
        </a:xfrm>
        <a:prstGeom prst="rect">
          <a:avLst/>
        </a:prstGeom>
      </xdr:spPr>
    </xdr:pic>
    <xdr:clientData/>
  </xdr:twoCellAnchor>
  <xdr:twoCellAnchor editAs="oneCell">
    <xdr:from>
      <xdr:col>13</xdr:col>
      <xdr:colOff>74295</xdr:colOff>
      <xdr:row>95</xdr:row>
      <xdr:rowOff>133350</xdr:rowOff>
    </xdr:from>
    <xdr:to>
      <xdr:col>19</xdr:col>
      <xdr:colOff>0</xdr:colOff>
      <xdr:row>110</xdr:row>
      <xdr:rowOff>131445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923EC2CD-F2D9-89DE-1093-1F63A08D5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6747" t="21197" r="26569" b="19782"/>
        <a:stretch/>
      </xdr:blipFill>
      <xdr:spPr>
        <a:xfrm>
          <a:off x="11161395" y="9077325"/>
          <a:ext cx="3638550" cy="2583180"/>
        </a:xfrm>
        <a:prstGeom prst="rect">
          <a:avLst/>
        </a:prstGeom>
      </xdr:spPr>
    </xdr:pic>
    <xdr:clientData/>
  </xdr:twoCellAnchor>
  <xdr:twoCellAnchor editAs="oneCell">
    <xdr:from>
      <xdr:col>11</xdr:col>
      <xdr:colOff>361950</xdr:colOff>
      <xdr:row>111</xdr:row>
      <xdr:rowOff>76201</xdr:rowOff>
    </xdr:from>
    <xdr:to>
      <xdr:col>21</xdr:col>
      <xdr:colOff>171450</xdr:colOff>
      <xdr:row>134</xdr:row>
      <xdr:rowOff>15241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499D8C0-6640-AC7B-87EA-5CC8B9988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3851" t="4669" r="9069" b="7065"/>
        <a:stretch/>
      </xdr:blipFill>
      <xdr:spPr>
        <a:xfrm>
          <a:off x="10210800" y="11572876"/>
          <a:ext cx="5989320" cy="3869055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279</xdr:row>
      <xdr:rowOff>68580</xdr:rowOff>
    </xdr:from>
    <xdr:to>
      <xdr:col>3</xdr:col>
      <xdr:colOff>800100</xdr:colOff>
      <xdr:row>289</xdr:row>
      <xdr:rowOff>111319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133BF45-0C47-474B-B70E-B9E8F5EDC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4800" y="35871150"/>
          <a:ext cx="3619500" cy="20448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blEntertainment" displayName="tblEntertainment" ref="G59:J75" totalsRowCount="1" headerRowDxfId="88" headerRowCellStyle="Normal">
  <autoFilter ref="G59:J74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CHILDREN" totalsRowLabel="Subtotal"/>
    <tableColumn id="2" xr3:uid="{00000000-0010-0000-0000-000002000000}" name="MONTHLY" totalsRowFunction="sum" dataDxfId="86" totalsRowDxfId="87"/>
    <tableColumn id="3" xr3:uid="{00000000-0010-0000-0000-000003000000}" name=" " dataDxfId="84" totalsRowDxfId="85"/>
    <tableColumn id="4" xr3:uid="{00000000-0010-0000-0000-000004000000}" name="ANNUAL" totalsRowFunction="custom" dataDxfId="82" totalsRowDxfId="83">
      <calculatedColumnFormula>tblEntertainment[[#This Row],[MONTHLY]]*12</calculatedColumnFormula>
      <totalsRowFormula>SUM(tblEntertainment[ANNUAL])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Entertainment table" altTextSummary="Enter projected and actual monthly budget items for entertainment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tblTaxes21" displayName="tblTaxes21" ref="G108:J114" totalsRowCount="1" headerRowDxfId="27" headerRowCellStyle="Normal">
  <autoFilter ref="G108:J113" xr:uid="{00000000-0009-0000-0100-000014000000}"/>
  <tableColumns count="4">
    <tableColumn id="1" xr3:uid="{00000000-0010-0000-0900-000001000000}" name="PROFESSIONAL FEES" totalsRowLabel="Subtotal"/>
    <tableColumn id="2" xr3:uid="{00000000-0010-0000-0900-000002000000}" name="MONTHLY" totalsRowFunction="sum" dataDxfId="25" totalsRowDxfId="26"/>
    <tableColumn id="3" xr3:uid="{00000000-0010-0000-0900-000003000000}" name=" " dataDxfId="23" totalsRowDxfId="24"/>
    <tableColumn id="4" xr3:uid="{00000000-0010-0000-0900-000004000000}" name="ANNUAL" totalsRowFunction="custom" dataDxfId="21" totalsRowDxfId="22">
      <calculatedColumnFormula>tblTaxes21[[#This Row],[MONTHLY]]*12</calculatedColumnFormula>
      <totalsRowFormula>SUM(tblTaxes21[ANNUAL])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Taxes table" altTextSummary="Enter projected and actual monthly budget items for taxes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A000000}" name="tblSavings22" displayName="tblSavings22" ref="G116:J131" totalsRowCount="1" headerRowDxfId="20" headerRowCellStyle="Normal">
  <autoFilter ref="G116:J130" xr:uid="{00000000-0009-0000-0100-000015000000}"/>
  <tableColumns count="4">
    <tableColumn id="1" xr3:uid="{00000000-0010-0000-0A00-000001000000}" name="SUBSCRIPTIONS" totalsRowLabel="Subtotal"/>
    <tableColumn id="2" xr3:uid="{00000000-0010-0000-0A00-000002000000}" name="MONTHLY" totalsRowFunction="sum" dataDxfId="18" totalsRowDxfId="19"/>
    <tableColumn id="3" xr3:uid="{00000000-0010-0000-0A00-000003000000}" name=" " dataDxfId="16" totalsRowDxfId="17"/>
    <tableColumn id="4" xr3:uid="{00000000-0010-0000-0A00-000004000000}" name="ANNUAL" totalsRowFunction="custom" dataDxfId="14" totalsRowDxfId="15">
      <calculatedColumnFormula>tblSavings22[[#This Row],[MONTHLY]]*12</calculatedColumnFormula>
      <totalsRowFormula>SUM(tblSavings22[ANNUAL])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Savings or investments table" altTextSummary="Enter projected and actual monthly budget items for savings or investments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tblGifts23" displayName="tblGifts23" ref="G133:J141" totalsRowCount="1" headerRowDxfId="13" headerRowCellStyle="Normal">
  <autoFilter ref="G133:J140" xr:uid="{00000000-0009-0000-0100-000016000000}"/>
  <tableColumns count="4">
    <tableColumn id="1" xr3:uid="{00000000-0010-0000-0B00-000001000000}" name="GIFTS &amp; CELEBRATIONS" totalsRowLabel="Subtotal"/>
    <tableColumn id="2" xr3:uid="{00000000-0010-0000-0B00-000002000000}" name="MONTHLY" totalsRowFunction="sum" dataDxfId="11" totalsRowDxfId="12"/>
    <tableColumn id="3" xr3:uid="{00000000-0010-0000-0B00-000003000000}" name=" " dataDxfId="9" totalsRowDxfId="10"/>
    <tableColumn id="4" xr3:uid="{00000000-0010-0000-0B00-000004000000}" name="ANNUAL" totalsRowFunction="custom" dataDxfId="7" totalsRowDxfId="8">
      <calculatedColumnFormula>tblGifts23[[#This Row],[MONTHLY]]*12</calculatedColumnFormula>
      <totalsRowFormula>SUM(tblGifts23[ANNUAL])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Gifts and donations table" altTextSummary="Enter projected and actual monthly budget items for gifts and donations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tblLegal24" displayName="tblLegal24" ref="G143:J150" totalsRowCount="1" headerRowDxfId="6" headerRowCellStyle="Normal">
  <autoFilter ref="G143:J149" xr:uid="{00000000-0009-0000-0100-000017000000}"/>
  <tableColumns count="4">
    <tableColumn id="1" xr3:uid="{00000000-0010-0000-0C00-000001000000}" name="POST-TAX OBLIGATIONS" totalsRowLabel="Subtotal"/>
    <tableColumn id="2" xr3:uid="{00000000-0010-0000-0C00-000002000000}" name="MONTHLY" totalsRowFunction="sum" dataDxfId="4" totalsRowDxfId="5"/>
    <tableColumn id="3" xr3:uid="{00000000-0010-0000-0C00-000003000000}" name=" " dataDxfId="2" totalsRowDxfId="3"/>
    <tableColumn id="4" xr3:uid="{00000000-0010-0000-0C00-000004000000}" name="ANNUAL" totalsRowFunction="custom" dataDxfId="0" totalsRowDxfId="1">
      <calculatedColumnFormula>tblLegal24[[#This Row],[MONTHLY]]*12</calculatedColumnFormula>
      <totalsRowFormula>SUM(tblLegal24[ANNUAL])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Legal table" altTextSummary="Enter projected and actual monthly budget items for legal reason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blPersonalCare" displayName="tblPersonalCare" ref="B132:E150" totalsRowCount="1" headerRowDxfId="81">
  <autoFilter ref="B132:E149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PERSONAL CARE" totalsRowLabel="Subtotal" totalsRowDxfId="80"/>
    <tableColumn id="2" xr3:uid="{00000000-0010-0000-0100-000002000000}" name="MONTHLY" totalsRowFunction="sum" dataDxfId="78" totalsRowDxfId="79"/>
    <tableColumn id="3" xr3:uid="{00000000-0010-0000-0100-000003000000}" name=" " totalsRowDxfId="77"/>
    <tableColumn id="4" xr3:uid="{00000000-0010-0000-0100-000004000000}" name="ANNUAL" totalsRowFunction="custom" totalsRowDxfId="76">
      <calculatedColumnFormula>tblPersonalCare[[#This Row],[MONTHLY]]-tblPersonalCare[[#This Row],[ ]]</calculatedColumnFormula>
      <totalsRowFormula>SUM(tblPersonalCare[ANNUAL])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Personal care table" altTextSummary="Enter projected and actual monthly budget items for personal care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blHousing" displayName="tblHousing" ref="B59:E80" totalsRowCount="1" headerRowDxfId="75">
  <autoFilter ref="B59:E79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HOUSING / BASICS" totalsRowLabel="Subtotal"/>
    <tableColumn id="2" xr3:uid="{00000000-0010-0000-0200-000002000000}" name="MONTHLY" totalsRowFunction="sum" dataDxfId="73" totalsRowDxfId="74"/>
    <tableColumn id="3" xr3:uid="{00000000-0010-0000-0200-000003000000}" name=" " totalsRowDxfId="72"/>
    <tableColumn id="4" xr3:uid="{00000000-0010-0000-0200-000004000000}" name="ANNUAL" totalsRowFunction="sum" dataDxfId="70" totalsRowDxfId="71">
      <calculatedColumnFormula>tblHousing[[#This Row],[MONTHLY]]*12</calculatedColumn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Housing table" altTextSummary="Enter projected and actual monthly budget items for housing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Transportation" displayName="tblTransportation" ref="B82:E96" totalsRowCount="1" headerRowDxfId="69" headerRowCellStyle="Normal">
  <autoFilter ref="B82:E95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VEHICLES" totalsRowLabel="Subtotal"/>
    <tableColumn id="2" xr3:uid="{00000000-0010-0000-0300-000002000000}" name="MONTHLY" totalsRowFunction="sum" dataDxfId="67" totalsRowDxfId="68"/>
    <tableColumn id="3" xr3:uid="{00000000-0010-0000-0300-000003000000}" name=" " dataDxfId="65" totalsRowDxfId="66"/>
    <tableColumn id="4" xr3:uid="{00000000-0010-0000-0300-000004000000}" name="ANNUAL" totalsRowFunction="sum" dataDxfId="63" totalsRowDxfId="64">
      <calculatedColumnFormula>tblTransportation[[#This Row],[MONTHLY]]*12</calculatedColumn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Transportation table" altTextSummary="Enter projected and actual monthly budget items for transportation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Insurance" displayName="tblInsurance" ref="B98:E114" totalsRowCount="1" headerRowDxfId="62" headerRowCellStyle="Normal">
  <autoFilter ref="B98:E113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INSURANCE" totalsRowLabel="Subtotal"/>
    <tableColumn id="2" xr3:uid="{00000000-0010-0000-0400-000002000000}" name="MONTHLY" totalsRowFunction="sum" dataDxfId="60" totalsRowDxfId="61"/>
    <tableColumn id="3" xr3:uid="{00000000-0010-0000-0400-000003000000}" name=" " dataDxfId="58" totalsRowDxfId="59"/>
    <tableColumn id="4" xr3:uid="{00000000-0010-0000-0400-000004000000}" name="ANNUAL" totalsRowFunction="custom" dataDxfId="56" totalsRowDxfId="57">
      <calculatedColumnFormula>tblInsurance[[#This Row],[MONTHLY]]*12</calculatedColumnFormula>
      <totalsRowFormula>SUM(tblInsurance[ANNUAL])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Insurance table" altTextSummary="Enter projected and actual monthly budget items for insurance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blFood" displayName="tblFood" ref="B116:E122" totalsRowCount="1" headerRowDxfId="55" headerRowCellStyle="Normal">
  <autoFilter ref="B116:E121" xr:uid="{00000000-0009-0000-0100-00000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500-000001000000}" name="FOOD" totalsRowLabel="Subtotal"/>
    <tableColumn id="2" xr3:uid="{00000000-0010-0000-0500-000002000000}" name="MONTHLY" totalsRowFunction="sum" dataDxfId="53" totalsRowDxfId="54"/>
    <tableColumn id="3" xr3:uid="{00000000-0010-0000-0500-000003000000}" name=" " dataDxfId="51" totalsRowDxfId="52"/>
    <tableColumn id="4" xr3:uid="{00000000-0010-0000-0500-000004000000}" name="ANNUAL" totalsRowFunction="custom" dataDxfId="49" totalsRowDxfId="50">
      <calculatedColumnFormula>tblFood[[#This Row],[MONTHLY]]*12</calculatedColumnFormula>
      <totalsRowFormula>SUM(tblFood[ANNUAL])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Food table" altTextSummary="Enter projected and actual monthly budget items for food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blPets" displayName="tblPets" ref="B124:E130" totalsRowCount="1" headerRowDxfId="48">
  <autoFilter ref="B124:E129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600-000001000000}" name="PETS" totalsRowLabel="Subtotal"/>
    <tableColumn id="2" xr3:uid="{00000000-0010-0000-0600-000002000000}" name="MONTHLY" totalsRowFunction="sum" dataDxfId="46" totalsRowDxfId="47"/>
    <tableColumn id="3" xr3:uid="{00000000-0010-0000-0600-000003000000}" name=" " dataDxfId="44" totalsRowDxfId="45"/>
    <tableColumn id="4" xr3:uid="{00000000-0010-0000-0600-000004000000}" name="ANNUAL" totalsRowFunction="custom" dataDxfId="42" totalsRowDxfId="43">
      <calculatedColumnFormula>tblPets[[#This Row],[MONTHLY]]*12</calculatedColumnFormula>
      <totalsRowFormula>SUM(tblPets[ANNUAL])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Pets table" altTextSummary="Enter projected and actual monthly budget items for pets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tblEntertainment19" displayName="tblEntertainment19" ref="G77:J94" totalsRowCount="1" headerRowDxfId="41" headerRowCellStyle="Normal">
  <autoFilter ref="G77:J93" xr:uid="{00000000-0009-0000-0100-000012000000}"/>
  <tableColumns count="4">
    <tableColumn id="1" xr3:uid="{00000000-0010-0000-0700-000001000000}" name="LIFESTYLE / PASSION" totalsRowLabel="Subtotal"/>
    <tableColumn id="2" xr3:uid="{00000000-0010-0000-0700-000002000000}" name="MONTHLY" totalsRowFunction="sum" dataDxfId="39" totalsRowDxfId="40"/>
    <tableColumn id="3" xr3:uid="{00000000-0010-0000-0700-000003000000}" name=" " dataDxfId="37" totalsRowDxfId="38"/>
    <tableColumn id="4" xr3:uid="{00000000-0010-0000-0700-000004000000}" name="ANNUAL" totalsRowFunction="custom" dataDxfId="35" totalsRowDxfId="36">
      <calculatedColumnFormula>tblEntertainment19[[#This Row],[MONTHLY]]*12</calculatedColumnFormula>
      <totalsRowFormula>SUM(tblEntertainment19[ANNUAL])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Entertainment table" altTextSummary="Enter projected and actual monthly budget items for entertainment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tblLoans20" displayName="tblLoans20" ref="G96:J106" totalsRowCount="1" headerRowDxfId="34">
  <autoFilter ref="G96:J105" xr:uid="{00000000-0009-0000-0100-000013000000}"/>
  <tableColumns count="4">
    <tableColumn id="1" xr3:uid="{00000000-0010-0000-0800-000001000000}" name="PERSONAL DEBT" totalsRowLabel="Subtotal"/>
    <tableColumn id="2" xr3:uid="{00000000-0010-0000-0800-000002000000}" name="MONTHLY" totalsRowFunction="sum" dataDxfId="32" totalsRowDxfId="33"/>
    <tableColumn id="3" xr3:uid="{00000000-0010-0000-0800-000003000000}" name=" " dataDxfId="30" totalsRowDxfId="31"/>
    <tableColumn id="4" xr3:uid="{00000000-0010-0000-0800-000004000000}" name="ANNUAL" totalsRowFunction="custom" dataDxfId="28" totalsRowDxfId="29">
      <calculatedColumnFormula>tblLoans20[[#This Row],[MONTHLY]]*12</calculatedColumnFormula>
      <totalsRowFormula>SUM(tblLoans20[ANNUAL])</totalsRowFormula>
    </tableColumn>
  </tableColumns>
  <tableStyleInfo name="TableStyleMedium2" showFirstColumn="0" showLastColumn="1" showRowStripes="0" showColumnStripes="0"/>
  <extLst>
    <ext xmlns:x14="http://schemas.microsoft.com/office/spreadsheetml/2009/9/main" uri="{504A1905-F514-4f6f-8877-14C23A59335A}">
      <x14:table altText="Loans table" altTextSummary="Enter projected and actual monthly budget items for loans."/>
    </ext>
  </extLst>
</table>
</file>

<file path=xl/theme/theme1.xml><?xml version="1.0" encoding="utf-8"?>
<a:theme xmlns:a="http://schemas.openxmlformats.org/drawingml/2006/main" name="WeightLossTracker">
  <a:themeElements>
    <a:clrScheme name="WeightLossTrack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B0B8"/>
      </a:accent1>
      <a:accent2>
        <a:srgbClr val="FF6B6B"/>
      </a:accent2>
      <a:accent3>
        <a:srgbClr val="556270"/>
      </a:accent3>
      <a:accent4>
        <a:srgbClr val="81B63C"/>
      </a:accent4>
      <a:accent5>
        <a:srgbClr val="ED932C"/>
      </a:accent5>
      <a:accent6>
        <a:srgbClr val="A0729D"/>
      </a:accent6>
      <a:hlink>
        <a:srgbClr val="39ADDC"/>
      </a:hlink>
      <a:folHlink>
        <a:srgbClr val="895EA7"/>
      </a:folHlink>
    </a:clrScheme>
    <a:fontScheme name="Finance charge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Spring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100000"/>
                <a:shade val="85000"/>
                <a:lumMod val="8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00000"/>
                <a:lumMod val="110000"/>
              </a:schemeClr>
            </a:gs>
            <a:gs pos="100000">
              <a:schemeClr val="phClr">
                <a:shade val="85000"/>
                <a:lumMod val="80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88900" dist="38100" dir="5400000" algn="ctr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5400000"/>
            </a:lightRig>
          </a:scene3d>
          <a:sp3d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100000"/>
                <a:hueMod val="100000"/>
                <a:satMod val="106000"/>
                <a:lumMod val="100000"/>
              </a:schemeClr>
            </a:gs>
            <a:gs pos="88000">
              <a:schemeClr val="phClr">
                <a:tint val="90000"/>
                <a:shade val="68000"/>
                <a:hueMod val="100000"/>
                <a:satMod val="114000"/>
                <a:lumMod val="7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4000"/>
                <a:shade val="100000"/>
                <a:hueMod val="100000"/>
                <a:satMod val="118000"/>
                <a:lumMod val="100000"/>
              </a:schemeClr>
            </a:gs>
            <a:gs pos="100000">
              <a:schemeClr val="phClr">
                <a:tint val="98000"/>
                <a:shade val="68000"/>
                <a:hueMod val="100000"/>
                <a:satMod val="118000"/>
                <a:lumMod val="82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13" Type="http://schemas.openxmlformats.org/officeDocument/2006/relationships/table" Target="../tables/table8.xml"/><Relationship Id="rId18" Type="http://schemas.openxmlformats.org/officeDocument/2006/relationships/table" Target="../tables/table13.xml"/><Relationship Id="rId3" Type="http://schemas.openxmlformats.org/officeDocument/2006/relationships/hyperlink" Target="https://www.calculator.net/amortization-calculator.html" TargetMode="External"/><Relationship Id="rId7" Type="http://schemas.openxmlformats.org/officeDocument/2006/relationships/table" Target="../tables/table2.xml"/><Relationship Id="rId12" Type="http://schemas.openxmlformats.org/officeDocument/2006/relationships/table" Target="../tables/table7.xml"/><Relationship Id="rId17" Type="http://schemas.openxmlformats.org/officeDocument/2006/relationships/table" Target="../tables/table12.xml"/><Relationship Id="rId2" Type="http://schemas.openxmlformats.org/officeDocument/2006/relationships/hyperlink" Target="https://smartasset.com/taxes/federal-tax-calculator" TargetMode="External"/><Relationship Id="rId16" Type="http://schemas.openxmlformats.org/officeDocument/2006/relationships/table" Target="../tables/table11.xml"/><Relationship Id="rId1" Type="http://schemas.openxmlformats.org/officeDocument/2006/relationships/hyperlink" Target="https://www.calculator.net/take-home-pay-calculator.html" TargetMode="External"/><Relationship Id="rId6" Type="http://schemas.openxmlformats.org/officeDocument/2006/relationships/table" Target="../tables/table1.xml"/><Relationship Id="rId11" Type="http://schemas.openxmlformats.org/officeDocument/2006/relationships/table" Target="../tables/table6.xml"/><Relationship Id="rId5" Type="http://schemas.openxmlformats.org/officeDocument/2006/relationships/drawing" Target="../drawings/drawing1.xml"/><Relationship Id="rId15" Type="http://schemas.openxmlformats.org/officeDocument/2006/relationships/table" Target="../tables/table10.xml"/><Relationship Id="rId10" Type="http://schemas.openxmlformats.org/officeDocument/2006/relationships/table" Target="../tables/table5.xml"/><Relationship Id="rId4" Type="http://schemas.openxmlformats.org/officeDocument/2006/relationships/printerSettings" Target="../printerSettings/printerSettings1.bin"/><Relationship Id="rId9" Type="http://schemas.openxmlformats.org/officeDocument/2006/relationships/table" Target="../tables/table4.xml"/><Relationship Id="rId1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K324"/>
  <sheetViews>
    <sheetView showGridLines="0" tabSelected="1" topLeftCell="A59" zoomScaleNormal="100" workbookViewId="0">
      <selection activeCell="E69" sqref="E69"/>
    </sheetView>
  </sheetViews>
  <sheetFormatPr defaultColWidth="9" defaultRowHeight="13.9"/>
  <cols>
    <col min="1" max="1" width="1.85546875" customWidth="1"/>
    <col min="2" max="2" width="27.42578125" customWidth="1"/>
    <col min="3" max="3" width="16" customWidth="1"/>
    <col min="4" max="4" width="13" customWidth="1"/>
    <col min="5" max="5" width="12.5703125" customWidth="1"/>
    <col min="6" max="6" width="2.85546875" customWidth="1"/>
    <col min="7" max="7" width="27.140625" customWidth="1"/>
    <col min="8" max="8" width="16" customWidth="1"/>
    <col min="9" max="9" width="13" customWidth="1"/>
    <col min="10" max="10" width="12.5703125" customWidth="1"/>
  </cols>
  <sheetData>
    <row r="1" spans="2:10" s="1" customFormat="1" ht="16.899999999999999" customHeight="1" thickBot="1">
      <c r="B1" s="6"/>
      <c r="C1" s="7"/>
      <c r="D1" s="7"/>
      <c r="E1" s="7"/>
      <c r="F1" s="7"/>
      <c r="G1" s="7"/>
      <c r="H1" s="7"/>
      <c r="I1" s="7"/>
      <c r="J1" s="7"/>
    </row>
    <row r="2" spans="2:10" s="1" customFormat="1" ht="69.75">
      <c r="B2" s="34" t="s">
        <v>0</v>
      </c>
      <c r="C2" s="8"/>
      <c r="D2" s="8"/>
      <c r="E2" s="8"/>
      <c r="F2" s="8"/>
      <c r="G2" s="8"/>
      <c r="H2" s="8"/>
      <c r="I2" s="8"/>
      <c r="J2" s="8"/>
    </row>
    <row r="3" spans="2:10" s="1" customFormat="1" ht="13.5" customHeight="1">
      <c r="B3" s="35"/>
      <c r="C3" s="7"/>
      <c r="D3" s="7"/>
      <c r="E3" s="7"/>
      <c r="F3" s="7"/>
      <c r="G3" s="7"/>
      <c r="H3" s="7"/>
      <c r="I3" s="7"/>
      <c r="J3" s="7"/>
    </row>
    <row r="4" spans="2:10" s="1" customFormat="1" ht="30" customHeight="1">
      <c r="B4" s="62" t="s">
        <v>1</v>
      </c>
      <c r="C4" s="62"/>
      <c r="D4" s="62"/>
      <c r="E4" s="62"/>
      <c r="F4" s="62"/>
      <c r="G4" s="62"/>
      <c r="H4" s="62"/>
      <c r="I4" s="62"/>
      <c r="J4" s="62"/>
    </row>
    <row r="5" spans="2:10" s="1" customFormat="1" ht="15" customHeight="1">
      <c r="B5" s="63"/>
      <c r="C5" s="63"/>
      <c r="D5" s="63"/>
      <c r="E5" s="63"/>
      <c r="F5" s="63"/>
      <c r="G5" s="63"/>
      <c r="H5" s="63"/>
      <c r="I5" s="63"/>
      <c r="J5" s="63"/>
    </row>
    <row r="6" spans="2:10" s="1" customFormat="1" ht="24.75" customHeight="1">
      <c r="B6" s="111" t="s">
        <v>2</v>
      </c>
      <c r="C6" s="111"/>
      <c r="D6" s="111"/>
      <c r="E6" s="111"/>
      <c r="F6" s="111"/>
      <c r="G6" s="111"/>
      <c r="H6" s="111"/>
      <c r="I6" s="111"/>
      <c r="J6" s="111"/>
    </row>
    <row r="7" spans="2:10" ht="12.75"/>
    <row r="8" spans="2:10" ht="13.5" customHeight="1">
      <c r="B8" s="101" t="s">
        <v>3</v>
      </c>
      <c r="C8" s="104" t="s">
        <v>4</v>
      </c>
      <c r="D8" s="105"/>
      <c r="E8" s="42">
        <v>0</v>
      </c>
      <c r="G8" s="101" t="s">
        <v>3</v>
      </c>
      <c r="H8" s="104" t="s">
        <v>4</v>
      </c>
      <c r="I8" s="105"/>
      <c r="J8" s="42">
        <v>0</v>
      </c>
    </row>
    <row r="9" spans="2:10" ht="12.75" customHeight="1">
      <c r="B9" s="102"/>
      <c r="C9" s="104" t="s">
        <v>5</v>
      </c>
      <c r="D9" s="105"/>
      <c r="E9" s="42">
        <v>0</v>
      </c>
      <c r="G9" s="102"/>
      <c r="H9" s="104" t="s">
        <v>5</v>
      </c>
      <c r="I9" s="105"/>
      <c r="J9" s="42">
        <v>0</v>
      </c>
    </row>
    <row r="10" spans="2:10" ht="12.75" customHeight="1">
      <c r="B10" s="102"/>
      <c r="C10" s="104" t="s">
        <v>6</v>
      </c>
      <c r="D10" s="105"/>
      <c r="E10" s="42">
        <v>0</v>
      </c>
      <c r="G10" s="102"/>
      <c r="H10" s="104" t="s">
        <v>6</v>
      </c>
      <c r="I10" s="105"/>
      <c r="J10" s="42">
        <v>0</v>
      </c>
    </row>
    <row r="11" spans="2:10" ht="13.5" customHeight="1">
      <c r="B11" s="103"/>
      <c r="C11" s="109" t="s">
        <v>7</v>
      </c>
      <c r="D11" s="110"/>
      <c r="E11" s="43">
        <f>SUM(E8:E10)</f>
        <v>0</v>
      </c>
      <c r="G11" s="103"/>
      <c r="H11" s="109" t="s">
        <v>7</v>
      </c>
      <c r="I11" s="110"/>
      <c r="J11" s="43">
        <f>SUM(J8:J10)</f>
        <v>0</v>
      </c>
    </row>
    <row r="12" spans="2:10" ht="13.5" customHeight="1">
      <c r="B12" s="36"/>
      <c r="C12" s="72"/>
      <c r="D12" s="73"/>
      <c r="E12" s="41"/>
      <c r="G12" s="37"/>
      <c r="H12" s="69"/>
      <c r="I12" s="70"/>
      <c r="J12" s="41"/>
    </row>
    <row r="13" spans="2:10" ht="12.75" customHeight="1">
      <c r="B13" s="101" t="s">
        <v>8</v>
      </c>
      <c r="C13" s="104" t="s">
        <v>9</v>
      </c>
      <c r="D13" s="105"/>
      <c r="E13" s="42">
        <v>0</v>
      </c>
      <c r="G13" s="101" t="s">
        <v>8</v>
      </c>
      <c r="H13" s="104" t="s">
        <v>9</v>
      </c>
      <c r="I13" s="105"/>
      <c r="J13" s="42">
        <v>0</v>
      </c>
    </row>
    <row r="14" spans="2:10" ht="12.75" customHeight="1">
      <c r="B14" s="102"/>
      <c r="C14" s="94" t="s">
        <v>10</v>
      </c>
      <c r="D14" s="95"/>
      <c r="E14" s="42">
        <v>0</v>
      </c>
      <c r="G14" s="102"/>
      <c r="H14" s="94" t="s">
        <v>10</v>
      </c>
      <c r="I14" s="95"/>
      <c r="J14" s="42">
        <v>0</v>
      </c>
    </row>
    <row r="15" spans="2:10" ht="12.75" customHeight="1">
      <c r="B15" s="102"/>
      <c r="C15" s="94" t="s">
        <v>11</v>
      </c>
      <c r="D15" s="95"/>
      <c r="E15" s="42">
        <v>0</v>
      </c>
      <c r="G15" s="102"/>
      <c r="H15" s="94" t="s">
        <v>11</v>
      </c>
      <c r="I15" s="95"/>
      <c r="J15" s="42">
        <v>0</v>
      </c>
    </row>
    <row r="16" spans="2:10" ht="12.75" customHeight="1">
      <c r="B16" s="102"/>
      <c r="C16" s="94" t="s">
        <v>12</v>
      </c>
      <c r="D16" s="95"/>
      <c r="E16" s="42">
        <v>0</v>
      </c>
      <c r="G16" s="102"/>
      <c r="H16" s="94" t="s">
        <v>12</v>
      </c>
      <c r="I16" s="95"/>
      <c r="J16" s="42">
        <v>0</v>
      </c>
    </row>
    <row r="17" spans="2:10" ht="12.75" customHeight="1">
      <c r="B17" s="102"/>
      <c r="C17" s="94" t="s">
        <v>13</v>
      </c>
      <c r="D17" s="95"/>
      <c r="E17" s="42">
        <v>0</v>
      </c>
      <c r="G17" s="102"/>
      <c r="H17" s="94" t="s">
        <v>13</v>
      </c>
      <c r="I17" s="95"/>
      <c r="J17" s="42">
        <v>0</v>
      </c>
    </row>
    <row r="18" spans="2:10" ht="12.75" customHeight="1">
      <c r="B18" s="102"/>
      <c r="C18" s="94" t="s">
        <v>14</v>
      </c>
      <c r="D18" s="95"/>
      <c r="E18" s="42">
        <v>0</v>
      </c>
      <c r="G18" s="102"/>
      <c r="H18" s="94" t="s">
        <v>14</v>
      </c>
      <c r="I18" s="95"/>
      <c r="J18" s="42">
        <v>0</v>
      </c>
    </row>
    <row r="19" spans="2:10" ht="12.75" customHeight="1">
      <c r="B19" s="102"/>
      <c r="C19" s="94" t="s">
        <v>15</v>
      </c>
      <c r="D19" s="95"/>
      <c r="E19" s="42">
        <v>0</v>
      </c>
      <c r="G19" s="102"/>
      <c r="H19" s="94" t="s">
        <v>15</v>
      </c>
      <c r="I19" s="95"/>
      <c r="J19" s="42">
        <v>0</v>
      </c>
    </row>
    <row r="20" spans="2:10" ht="12.75" customHeight="1">
      <c r="B20" s="102"/>
      <c r="C20" s="94" t="s">
        <v>16</v>
      </c>
      <c r="D20" s="95"/>
      <c r="E20" s="42">
        <v>0</v>
      </c>
      <c r="G20" s="102"/>
      <c r="H20" s="94" t="s">
        <v>16</v>
      </c>
      <c r="I20" s="95"/>
      <c r="J20" s="42">
        <v>0</v>
      </c>
    </row>
    <row r="21" spans="2:10" ht="12.75" customHeight="1">
      <c r="B21" s="102"/>
      <c r="C21" s="94" t="s">
        <v>17</v>
      </c>
      <c r="D21" s="95"/>
      <c r="E21" s="42">
        <v>0</v>
      </c>
      <c r="G21" s="102"/>
      <c r="H21" s="94" t="s">
        <v>17</v>
      </c>
      <c r="I21" s="95"/>
      <c r="J21" s="42">
        <v>0</v>
      </c>
    </row>
    <row r="22" spans="2:10" ht="12.75" customHeight="1">
      <c r="B22" s="103"/>
      <c r="C22" s="109" t="s">
        <v>7</v>
      </c>
      <c r="D22" s="110"/>
      <c r="E22" s="43">
        <f>SUM(E13:E21)</f>
        <v>0</v>
      </c>
      <c r="G22" s="103"/>
      <c r="H22" s="109" t="s">
        <v>7</v>
      </c>
      <c r="I22" s="110"/>
      <c r="J22" s="43">
        <f>SUM(J13:J21)</f>
        <v>0</v>
      </c>
    </row>
    <row r="23" spans="2:10" ht="12.75" customHeight="1">
      <c r="B23" s="36"/>
      <c r="C23" s="72"/>
      <c r="D23" s="73"/>
      <c r="E23" s="41"/>
      <c r="G23" s="37"/>
      <c r="H23" s="69"/>
      <c r="I23" s="70"/>
      <c r="J23" s="41"/>
    </row>
    <row r="24" spans="2:10" ht="12.75" customHeight="1">
      <c r="B24" s="101" t="s">
        <v>18</v>
      </c>
      <c r="C24" s="104" t="s">
        <v>19</v>
      </c>
      <c r="D24" s="105"/>
      <c r="E24" s="42">
        <v>0</v>
      </c>
      <c r="G24" s="101" t="s">
        <v>18</v>
      </c>
      <c r="H24" s="104" t="s">
        <v>19</v>
      </c>
      <c r="I24" s="105"/>
      <c r="J24" s="42">
        <v>0</v>
      </c>
    </row>
    <row r="25" spans="2:10" ht="12.75" customHeight="1">
      <c r="B25" s="102"/>
      <c r="C25" s="104" t="s">
        <v>20</v>
      </c>
      <c r="D25" s="105"/>
      <c r="E25" s="42">
        <v>0</v>
      </c>
      <c r="G25" s="102"/>
      <c r="H25" s="104" t="s">
        <v>20</v>
      </c>
      <c r="I25" s="105"/>
      <c r="J25" s="42">
        <v>0</v>
      </c>
    </row>
    <row r="26" spans="2:10" ht="12.75" customHeight="1">
      <c r="B26" s="102"/>
      <c r="C26" s="104" t="s">
        <v>17</v>
      </c>
      <c r="D26" s="105"/>
      <c r="E26" s="42">
        <v>0</v>
      </c>
      <c r="G26" s="102"/>
      <c r="H26" s="104" t="s">
        <v>17</v>
      </c>
      <c r="I26" s="105"/>
      <c r="J26" s="42">
        <v>0</v>
      </c>
    </row>
    <row r="27" spans="2:10" ht="12.75" customHeight="1">
      <c r="B27" s="103"/>
      <c r="C27" s="109" t="s">
        <v>7</v>
      </c>
      <c r="D27" s="110"/>
      <c r="E27" s="43">
        <f>SUM(E24:E26)</f>
        <v>0</v>
      </c>
      <c r="G27" s="103"/>
      <c r="H27" s="109" t="s">
        <v>7</v>
      </c>
      <c r="I27" s="110"/>
      <c r="J27" s="43">
        <f>SUM(J24:J26)</f>
        <v>0</v>
      </c>
    </row>
    <row r="28" spans="2:10" ht="12.75" customHeight="1">
      <c r="B28" s="36"/>
      <c r="C28" s="72"/>
      <c r="D28" s="73"/>
      <c r="E28" s="41"/>
      <c r="G28" s="37"/>
      <c r="H28" s="69"/>
      <c r="I28" s="70"/>
      <c r="J28" s="41"/>
    </row>
    <row r="29" spans="2:10" ht="12.75" customHeight="1">
      <c r="B29" s="101" t="s">
        <v>21</v>
      </c>
      <c r="C29" s="104" t="s">
        <v>22</v>
      </c>
      <c r="D29" s="105"/>
      <c r="E29" s="42">
        <v>0</v>
      </c>
      <c r="G29" s="101" t="s">
        <v>21</v>
      </c>
      <c r="H29" s="104" t="s">
        <v>22</v>
      </c>
      <c r="I29" s="105"/>
      <c r="J29" s="42">
        <v>0</v>
      </c>
    </row>
    <row r="30" spans="2:10" ht="12.75" customHeight="1">
      <c r="B30" s="102"/>
      <c r="C30" s="104" t="s">
        <v>23</v>
      </c>
      <c r="D30" s="105"/>
      <c r="E30" s="42">
        <v>0</v>
      </c>
      <c r="G30" s="102"/>
      <c r="H30" s="104" t="s">
        <v>23</v>
      </c>
      <c r="I30" s="105"/>
      <c r="J30" s="42">
        <v>0</v>
      </c>
    </row>
    <row r="31" spans="2:10" ht="12.75" customHeight="1">
      <c r="B31" s="102"/>
      <c r="C31" s="104" t="s">
        <v>24</v>
      </c>
      <c r="D31" s="105"/>
      <c r="E31" s="42">
        <v>0</v>
      </c>
      <c r="G31" s="102"/>
      <c r="H31" s="104" t="s">
        <v>24</v>
      </c>
      <c r="I31" s="105"/>
      <c r="J31" s="42">
        <v>0</v>
      </c>
    </row>
    <row r="32" spans="2:10" ht="12.75" customHeight="1">
      <c r="B32" s="103"/>
      <c r="C32" s="109" t="s">
        <v>7</v>
      </c>
      <c r="D32" s="110"/>
      <c r="E32" s="43">
        <f>SUM(E29:E31)</f>
        <v>0</v>
      </c>
      <c r="G32" s="103"/>
      <c r="H32" s="109" t="s">
        <v>7</v>
      </c>
      <c r="I32" s="110"/>
      <c r="J32" s="43">
        <f>SUM(J29:J31)</f>
        <v>0</v>
      </c>
    </row>
    <row r="33" spans="2:10" ht="13.5">
      <c r="B33" s="36"/>
      <c r="C33" s="72"/>
      <c r="D33" s="73"/>
      <c r="E33" s="41"/>
      <c r="G33" s="37"/>
      <c r="H33" s="69"/>
      <c r="I33" s="70"/>
      <c r="J33" s="41"/>
    </row>
    <row r="34" spans="2:10" ht="12.75" customHeight="1">
      <c r="B34" s="101" t="s">
        <v>25</v>
      </c>
      <c r="C34" s="104" t="s">
        <v>26</v>
      </c>
      <c r="D34" s="105"/>
      <c r="E34" s="42">
        <v>0</v>
      </c>
      <c r="G34" s="101" t="s">
        <v>25</v>
      </c>
      <c r="H34" s="104" t="s">
        <v>26</v>
      </c>
      <c r="I34" s="105"/>
      <c r="J34" s="42">
        <v>0</v>
      </c>
    </row>
    <row r="35" spans="2:10" ht="12.75" customHeight="1">
      <c r="B35" s="102"/>
      <c r="C35" s="104" t="s">
        <v>27</v>
      </c>
      <c r="D35" s="105"/>
      <c r="E35" s="42">
        <v>0</v>
      </c>
      <c r="G35" s="102"/>
      <c r="H35" s="104" t="s">
        <v>27</v>
      </c>
      <c r="I35" s="105"/>
      <c r="J35" s="42">
        <v>0</v>
      </c>
    </row>
    <row r="36" spans="2:10" ht="12.75" customHeight="1">
      <c r="B36" s="102"/>
      <c r="C36" s="104" t="s">
        <v>28</v>
      </c>
      <c r="D36" s="105"/>
      <c r="E36" s="42">
        <v>0</v>
      </c>
      <c r="G36" s="102"/>
      <c r="H36" s="104" t="s">
        <v>28</v>
      </c>
      <c r="I36" s="105"/>
      <c r="J36" s="42">
        <v>0</v>
      </c>
    </row>
    <row r="37" spans="2:10" ht="12.75" customHeight="1">
      <c r="B37" s="103"/>
      <c r="C37" s="109" t="s">
        <v>7</v>
      </c>
      <c r="D37" s="110"/>
      <c r="E37" s="43">
        <f>SUM(E34:E36)</f>
        <v>0</v>
      </c>
      <c r="G37" s="103"/>
      <c r="H37" s="109" t="s">
        <v>7</v>
      </c>
      <c r="I37" s="110"/>
      <c r="J37" s="43">
        <f>SUM(J34:J36)</f>
        <v>0</v>
      </c>
    </row>
    <row r="38" spans="2:10" ht="14.25">
      <c r="B38" s="3"/>
      <c r="C38" s="74"/>
      <c r="D38" s="74"/>
      <c r="E38" s="41"/>
      <c r="G38" s="3"/>
      <c r="H38" s="71"/>
      <c r="I38" s="71"/>
      <c r="J38" s="41"/>
    </row>
    <row r="39" spans="2:10" ht="13.5" customHeight="1">
      <c r="B39" s="101" t="s">
        <v>29</v>
      </c>
      <c r="C39" s="104" t="s">
        <v>30</v>
      </c>
      <c r="D39" s="105"/>
      <c r="E39" s="42">
        <v>0</v>
      </c>
      <c r="G39" s="101" t="s">
        <v>29</v>
      </c>
      <c r="H39" s="104" t="s">
        <v>30</v>
      </c>
      <c r="I39" s="105"/>
      <c r="J39" s="42">
        <v>0</v>
      </c>
    </row>
    <row r="40" spans="2:10" ht="13.5" customHeight="1">
      <c r="B40" s="102"/>
      <c r="C40" s="104" t="s">
        <v>31</v>
      </c>
      <c r="D40" s="105"/>
      <c r="E40" s="42">
        <v>0</v>
      </c>
      <c r="G40" s="102"/>
      <c r="H40" s="104" t="s">
        <v>31</v>
      </c>
      <c r="I40" s="105"/>
      <c r="J40" s="42">
        <v>0</v>
      </c>
    </row>
    <row r="41" spans="2:10" ht="12.75" customHeight="1">
      <c r="B41" s="102"/>
      <c r="C41" s="104" t="s">
        <v>17</v>
      </c>
      <c r="D41" s="105"/>
      <c r="E41" s="42">
        <v>0</v>
      </c>
      <c r="G41" s="102"/>
      <c r="H41" s="104" t="s">
        <v>17</v>
      </c>
      <c r="I41" s="105"/>
      <c r="J41" s="42">
        <v>0</v>
      </c>
    </row>
    <row r="42" spans="2:10" ht="12.75" customHeight="1">
      <c r="B42" s="103"/>
      <c r="C42" s="109" t="s">
        <v>7</v>
      </c>
      <c r="D42" s="110"/>
      <c r="E42" s="43">
        <f>SUM(E39:E41)</f>
        <v>0</v>
      </c>
      <c r="G42" s="103"/>
      <c r="H42" s="109" t="s">
        <v>7</v>
      </c>
      <c r="I42" s="110"/>
      <c r="J42" s="43">
        <f>SUM(J39:J41)</f>
        <v>0</v>
      </c>
    </row>
    <row r="43" spans="2:10" ht="12.75" customHeight="1">
      <c r="B43" s="3"/>
      <c r="C43" s="74"/>
      <c r="D43" s="74"/>
      <c r="E43" s="41"/>
      <c r="G43" s="3"/>
      <c r="H43" s="71"/>
      <c r="I43" s="71"/>
      <c r="J43" s="41"/>
    </row>
    <row r="44" spans="2:10" ht="12.75" customHeight="1">
      <c r="B44" s="106" t="s">
        <v>32</v>
      </c>
      <c r="C44" s="80" t="s">
        <v>33</v>
      </c>
      <c r="D44" s="95"/>
      <c r="E44" s="42">
        <v>0</v>
      </c>
      <c r="G44" s="106" t="s">
        <v>32</v>
      </c>
      <c r="H44" s="80" t="s">
        <v>33</v>
      </c>
      <c r="I44" s="95"/>
      <c r="J44" s="42">
        <v>0</v>
      </c>
    </row>
    <row r="45" spans="2:10" ht="12.75" customHeight="1">
      <c r="B45" s="107"/>
      <c r="C45" s="80" t="s">
        <v>34</v>
      </c>
      <c r="D45" s="95"/>
      <c r="E45" s="42">
        <v>0</v>
      </c>
      <c r="G45" s="107"/>
      <c r="H45" s="80" t="s">
        <v>34</v>
      </c>
      <c r="I45" s="95"/>
      <c r="J45" s="42">
        <v>0</v>
      </c>
    </row>
    <row r="46" spans="2:10" ht="12.75" customHeight="1">
      <c r="B46" s="107"/>
      <c r="C46" s="80" t="s">
        <v>35</v>
      </c>
      <c r="D46" s="95"/>
      <c r="E46" s="42">
        <v>0</v>
      </c>
      <c r="G46" s="107"/>
      <c r="H46" s="80" t="s">
        <v>35</v>
      </c>
      <c r="I46" s="95"/>
      <c r="J46" s="42">
        <v>0</v>
      </c>
    </row>
    <row r="47" spans="2:10" ht="12.75" customHeight="1">
      <c r="B47" s="107"/>
      <c r="C47" s="104" t="s">
        <v>17</v>
      </c>
      <c r="D47" s="105"/>
      <c r="E47" s="42">
        <v>0</v>
      </c>
      <c r="G47" s="107"/>
      <c r="H47" s="104" t="s">
        <v>17</v>
      </c>
      <c r="I47" s="105"/>
      <c r="J47" s="42">
        <v>0</v>
      </c>
    </row>
    <row r="48" spans="2:10" ht="12.75" customHeight="1">
      <c r="B48" s="108"/>
      <c r="C48" s="109" t="s">
        <v>7</v>
      </c>
      <c r="D48" s="110"/>
      <c r="E48" s="43">
        <f>SUM(E44:E47)</f>
        <v>0</v>
      </c>
      <c r="G48" s="108"/>
      <c r="H48" s="109" t="s">
        <v>7</v>
      </c>
      <c r="I48" s="110"/>
      <c r="J48" s="43">
        <f>SUM(J44:J47)</f>
        <v>0</v>
      </c>
    </row>
    <row r="49" spans="2:10" ht="12.75" customHeight="1">
      <c r="B49" s="66"/>
      <c r="C49" s="65"/>
      <c r="D49" s="40"/>
      <c r="E49" s="67"/>
      <c r="F49" s="68"/>
      <c r="G49" s="66"/>
      <c r="H49" s="65"/>
      <c r="I49" s="40"/>
      <c r="J49" s="67"/>
    </row>
    <row r="50" spans="2:10" ht="12.75" customHeight="1">
      <c r="B50" s="106" t="s">
        <v>36</v>
      </c>
      <c r="C50" s="104" t="s">
        <v>37</v>
      </c>
      <c r="D50" s="105"/>
      <c r="E50" s="42">
        <v>0</v>
      </c>
      <c r="G50" s="106" t="s">
        <v>36</v>
      </c>
      <c r="H50" s="104" t="s">
        <v>37</v>
      </c>
      <c r="I50" s="105"/>
      <c r="J50" s="42">
        <v>0</v>
      </c>
    </row>
    <row r="51" spans="2:10" ht="12.75" customHeight="1">
      <c r="B51" s="107"/>
      <c r="C51" s="104" t="s">
        <v>38</v>
      </c>
      <c r="D51" s="105"/>
      <c r="E51" s="42">
        <v>0</v>
      </c>
      <c r="G51" s="107"/>
      <c r="H51" s="104" t="s">
        <v>38</v>
      </c>
      <c r="I51" s="105"/>
      <c r="J51" s="42">
        <v>0</v>
      </c>
    </row>
    <row r="52" spans="2:10" ht="12.75" customHeight="1">
      <c r="B52" s="107"/>
      <c r="C52" s="104" t="s">
        <v>17</v>
      </c>
      <c r="D52" s="105"/>
      <c r="E52" s="42">
        <v>0</v>
      </c>
      <c r="G52" s="107"/>
      <c r="H52" s="104" t="s">
        <v>17</v>
      </c>
      <c r="I52" s="105"/>
      <c r="J52" s="42">
        <v>0</v>
      </c>
    </row>
    <row r="53" spans="2:10" ht="12.75" customHeight="1">
      <c r="B53" s="108"/>
      <c r="C53" s="109" t="s">
        <v>7</v>
      </c>
      <c r="D53" s="110"/>
      <c r="E53" s="43">
        <f>SUM(E50:E52)</f>
        <v>0</v>
      </c>
      <c r="G53" s="108"/>
      <c r="H53" s="109" t="s">
        <v>7</v>
      </c>
      <c r="I53" s="110"/>
      <c r="J53" s="43">
        <f>SUM(J50:J52)</f>
        <v>0</v>
      </c>
    </row>
    <row r="54" spans="2:10" ht="12.75" customHeight="1">
      <c r="B54" s="66"/>
      <c r="C54" s="65"/>
      <c r="D54" s="40"/>
      <c r="E54" s="67"/>
      <c r="F54" s="68"/>
      <c r="G54" s="66"/>
      <c r="H54" s="65"/>
      <c r="I54" s="40"/>
      <c r="J54" s="67"/>
    </row>
    <row r="55" spans="2:10" ht="24" customHeight="1">
      <c r="B55" s="64"/>
      <c r="C55" s="64"/>
      <c r="D55" s="64"/>
      <c r="E55" s="64"/>
      <c r="F55" s="64"/>
      <c r="G55" s="64"/>
      <c r="H55" s="64"/>
      <c r="I55" s="64"/>
      <c r="J55" s="64"/>
    </row>
    <row r="56" spans="2:10" ht="12.75" customHeight="1">
      <c r="B56" s="66"/>
      <c r="C56" s="65"/>
      <c r="D56" s="40"/>
      <c r="E56" s="67"/>
      <c r="F56" s="68"/>
      <c r="G56" s="66"/>
      <c r="H56" s="65"/>
      <c r="I56" s="40"/>
      <c r="J56" s="67"/>
    </row>
    <row r="57" spans="2:10" ht="28.5" customHeight="1">
      <c r="B57" s="159" t="s">
        <v>39</v>
      </c>
      <c r="C57" s="159"/>
      <c r="D57" s="159"/>
      <c r="E57" s="159"/>
      <c r="F57" s="159"/>
      <c r="G57" s="159"/>
      <c r="H57" s="159"/>
      <c r="I57" s="159"/>
      <c r="J57" s="159"/>
    </row>
    <row r="58" spans="2:10" ht="12.75"/>
    <row r="59" spans="2:10">
      <c r="B59" s="44" t="s">
        <v>40</v>
      </c>
      <c r="C59" s="45" t="s">
        <v>41</v>
      </c>
      <c r="D59" s="44" t="s">
        <v>42</v>
      </c>
      <c r="E59" s="46" t="s">
        <v>43</v>
      </c>
      <c r="F59" s="9"/>
      <c r="G59" s="44" t="s">
        <v>44</v>
      </c>
      <c r="H59" s="45" t="s">
        <v>41</v>
      </c>
      <c r="I59" s="44" t="s">
        <v>42</v>
      </c>
      <c r="J59" s="47" t="s">
        <v>43</v>
      </c>
    </row>
    <row r="60" spans="2:10">
      <c r="B60" t="s">
        <v>45</v>
      </c>
      <c r="C60" s="5">
        <v>0</v>
      </c>
      <c r="D60" s="2"/>
      <c r="E60" s="4">
        <f>tblHousing[[#This Row],[MONTHLY]]*12</f>
        <v>0</v>
      </c>
      <c r="G60" t="s">
        <v>46</v>
      </c>
      <c r="H60" s="5">
        <v>0</v>
      </c>
      <c r="I60" s="2"/>
      <c r="J60" s="4">
        <f>tblEntertainment[[#This Row],[MONTHLY]]*12</f>
        <v>0</v>
      </c>
    </row>
    <row r="61" spans="2:10">
      <c r="B61" t="s">
        <v>47</v>
      </c>
      <c r="C61" s="5">
        <v>0</v>
      </c>
      <c r="D61" s="2"/>
      <c r="E61" s="4">
        <f>tblHousing[[#This Row],[MONTHLY]]*12</f>
        <v>0</v>
      </c>
      <c r="G61" t="s">
        <v>48</v>
      </c>
      <c r="H61" s="5">
        <v>0</v>
      </c>
      <c r="I61" s="2"/>
      <c r="J61" s="4">
        <f>tblEntertainment[[#This Row],[MONTHLY]]*12</f>
        <v>0</v>
      </c>
    </row>
    <row r="62" spans="2:10">
      <c r="B62" t="s">
        <v>49</v>
      </c>
      <c r="C62" s="5">
        <v>0</v>
      </c>
      <c r="D62" s="2"/>
      <c r="E62" s="4">
        <f>tblHousing[[#This Row],[MONTHLY]]*12</f>
        <v>0</v>
      </c>
      <c r="G62" t="s">
        <v>50</v>
      </c>
      <c r="H62" s="5">
        <v>0</v>
      </c>
      <c r="I62" s="2"/>
      <c r="J62" s="4">
        <f>tblEntertainment[[#This Row],[MONTHLY]]*12</f>
        <v>0</v>
      </c>
    </row>
    <row r="63" spans="2:10">
      <c r="B63" t="s">
        <v>51</v>
      </c>
      <c r="C63" s="5">
        <v>0</v>
      </c>
      <c r="D63" s="2"/>
      <c r="E63" s="4">
        <f>tblHousing[[#This Row],[MONTHLY]]*12</f>
        <v>0</v>
      </c>
      <c r="G63" t="s">
        <v>52</v>
      </c>
      <c r="H63" s="5">
        <v>0</v>
      </c>
      <c r="I63" s="2"/>
      <c r="J63" s="4">
        <f>tblEntertainment[[#This Row],[MONTHLY]]*12</f>
        <v>0</v>
      </c>
    </row>
    <row r="64" spans="2:10">
      <c r="B64" t="s">
        <v>53</v>
      </c>
      <c r="C64" s="5">
        <v>0</v>
      </c>
      <c r="D64" s="2"/>
      <c r="E64" s="4">
        <f>tblHousing[[#This Row],[MONTHLY]]*12</f>
        <v>0</v>
      </c>
      <c r="G64" t="s">
        <v>54</v>
      </c>
      <c r="H64" s="5">
        <v>0</v>
      </c>
      <c r="I64" s="2"/>
      <c r="J64" s="4">
        <f>tblEntertainment[[#This Row],[MONTHLY]]*12</f>
        <v>0</v>
      </c>
    </row>
    <row r="65" spans="2:10">
      <c r="B65" t="s">
        <v>55</v>
      </c>
      <c r="C65" s="5">
        <v>0</v>
      </c>
      <c r="D65" s="2"/>
      <c r="E65" s="4">
        <f>tblHousing[[#This Row],[MONTHLY]]*12</f>
        <v>0</v>
      </c>
      <c r="G65" t="s">
        <v>56</v>
      </c>
      <c r="H65" s="5">
        <v>0</v>
      </c>
      <c r="I65" s="2"/>
      <c r="J65" s="4">
        <f>tblEntertainment[[#This Row],[MONTHLY]]*12</f>
        <v>0</v>
      </c>
    </row>
    <row r="66" spans="2:10">
      <c r="B66" t="s">
        <v>57</v>
      </c>
      <c r="C66" s="5">
        <v>0</v>
      </c>
      <c r="D66" s="2"/>
      <c r="E66" s="4">
        <f>tblHousing[[#This Row],[MONTHLY]]*12</f>
        <v>0</v>
      </c>
      <c r="G66" t="s">
        <v>58</v>
      </c>
      <c r="H66" s="5">
        <v>0</v>
      </c>
      <c r="I66" s="2"/>
      <c r="J66" s="4">
        <f>tblEntertainment[[#This Row],[MONTHLY]]*12</f>
        <v>0</v>
      </c>
    </row>
    <row r="67" spans="2:10">
      <c r="B67" t="s">
        <v>59</v>
      </c>
      <c r="C67" s="5">
        <v>0</v>
      </c>
      <c r="D67" s="2"/>
      <c r="E67" s="4">
        <f>tblHousing[[#This Row],[MONTHLY]]*12</f>
        <v>0</v>
      </c>
      <c r="G67" t="s">
        <v>60</v>
      </c>
      <c r="H67" s="5">
        <v>0</v>
      </c>
      <c r="I67" s="2"/>
      <c r="J67" s="4">
        <f>tblEntertainment[[#This Row],[MONTHLY]]*12</f>
        <v>0</v>
      </c>
    </row>
    <row r="68" spans="2:10">
      <c r="B68" t="s">
        <v>61</v>
      </c>
      <c r="C68" s="5">
        <v>0</v>
      </c>
      <c r="D68" s="2"/>
      <c r="E68" s="4">
        <f>tblHousing[[#This Row],[MONTHLY]]*12</f>
        <v>0</v>
      </c>
      <c r="G68" t="s">
        <v>58</v>
      </c>
      <c r="H68" s="5">
        <v>0</v>
      </c>
      <c r="I68" s="2"/>
      <c r="J68" s="4">
        <f>tblEntertainment[[#This Row],[MONTHLY]]*12</f>
        <v>0</v>
      </c>
    </row>
    <row r="69" spans="2:10">
      <c r="B69" t="s">
        <v>62</v>
      </c>
      <c r="C69" s="5">
        <v>0</v>
      </c>
      <c r="D69" s="2"/>
      <c r="E69" s="4">
        <f>tblHousing[[#This Row],[MONTHLY]]*12</f>
        <v>0</v>
      </c>
      <c r="G69" t="s">
        <v>63</v>
      </c>
      <c r="H69" s="5">
        <v>0</v>
      </c>
      <c r="I69" s="2"/>
      <c r="J69" s="4">
        <f>tblEntertainment[[#This Row],[MONTHLY]]*12</f>
        <v>0</v>
      </c>
    </row>
    <row r="70" spans="2:10">
      <c r="B70" t="s">
        <v>64</v>
      </c>
      <c r="C70" s="5">
        <v>0</v>
      </c>
      <c r="D70" s="2"/>
      <c r="E70" s="4">
        <f>tblHousing[[#This Row],[MONTHLY]]*12</f>
        <v>0</v>
      </c>
      <c r="G70" t="s">
        <v>65</v>
      </c>
      <c r="H70" s="5">
        <v>0</v>
      </c>
      <c r="I70" s="2"/>
      <c r="J70" s="4">
        <f>tblEntertainment[[#This Row],[MONTHLY]]*12</f>
        <v>0</v>
      </c>
    </row>
    <row r="71" spans="2:10">
      <c r="B71" t="s">
        <v>66</v>
      </c>
      <c r="C71" s="5">
        <v>0</v>
      </c>
      <c r="D71" s="2"/>
      <c r="E71" s="4">
        <f>tblHousing[[#This Row],[MONTHLY]]*12</f>
        <v>0</v>
      </c>
      <c r="G71" t="s">
        <v>67</v>
      </c>
      <c r="H71" s="5">
        <v>0</v>
      </c>
      <c r="I71" s="2"/>
      <c r="J71" s="4">
        <f>tblEntertainment[[#This Row],[MONTHLY]]*12</f>
        <v>0</v>
      </c>
    </row>
    <row r="72" spans="2:10">
      <c r="B72" t="s">
        <v>68</v>
      </c>
      <c r="C72" s="5">
        <v>0</v>
      </c>
      <c r="D72" s="2"/>
      <c r="E72" s="4">
        <f>tblHousing[[#This Row],[MONTHLY]]*12</f>
        <v>0</v>
      </c>
      <c r="G72" t="s">
        <v>69</v>
      </c>
      <c r="H72" s="5">
        <v>0</v>
      </c>
      <c r="I72" s="2"/>
      <c r="J72" s="4">
        <f>tblEntertainment[[#This Row],[MONTHLY]]*12</f>
        <v>0</v>
      </c>
    </row>
    <row r="73" spans="2:10">
      <c r="B73" t="s">
        <v>70</v>
      </c>
      <c r="C73" s="5">
        <v>0</v>
      </c>
      <c r="D73" s="2"/>
      <c r="E73" s="4">
        <f>tblHousing[[#This Row],[MONTHLY]]*12</f>
        <v>0</v>
      </c>
      <c r="G73" t="s">
        <v>71</v>
      </c>
      <c r="H73" s="5">
        <v>0</v>
      </c>
      <c r="I73" s="2"/>
      <c r="J73" s="4">
        <f>tblEntertainment[[#This Row],[MONTHLY]]*12</f>
        <v>0</v>
      </c>
    </row>
    <row r="74" spans="2:10">
      <c r="B74" t="s">
        <v>72</v>
      </c>
      <c r="C74" s="5">
        <v>0</v>
      </c>
      <c r="D74" s="2"/>
      <c r="E74" s="4">
        <f>tblHousing[[#This Row],[MONTHLY]]*12</f>
        <v>0</v>
      </c>
      <c r="G74" t="s">
        <v>73</v>
      </c>
      <c r="H74" s="5">
        <v>0</v>
      </c>
      <c r="I74" s="2"/>
      <c r="J74" s="4">
        <f>tblEntertainment[[#This Row],[MONTHLY]]*12</f>
        <v>0</v>
      </c>
    </row>
    <row r="75" spans="2:10">
      <c r="B75" t="s">
        <v>74</v>
      </c>
      <c r="C75" s="5">
        <v>0</v>
      </c>
      <c r="D75" s="2"/>
      <c r="E75" s="4">
        <f>tblHousing[[#This Row],[MONTHLY]]*12</f>
        <v>0</v>
      </c>
      <c r="G75" t="s">
        <v>75</v>
      </c>
      <c r="H75" s="5">
        <f>SUBTOTAL(109,tblEntertainment[MONTHLY])</f>
        <v>0</v>
      </c>
      <c r="I75" s="2"/>
      <c r="J75" s="4">
        <f>SUM(tblEntertainment[ANNUAL])</f>
        <v>0</v>
      </c>
    </row>
    <row r="76" spans="2:10">
      <c r="B76" t="s">
        <v>76</v>
      </c>
      <c r="C76" s="5">
        <v>0</v>
      </c>
      <c r="D76" s="2"/>
      <c r="E76" s="4">
        <f>tblHousing[[#This Row],[MONTHLY]]*12</f>
        <v>0</v>
      </c>
      <c r="G76" s="100"/>
      <c r="H76" s="100"/>
      <c r="I76" s="100"/>
      <c r="J76" s="100"/>
    </row>
    <row r="77" spans="2:10">
      <c r="B77" t="s">
        <v>77</v>
      </c>
      <c r="C77" s="5">
        <v>0</v>
      </c>
      <c r="D77" s="2"/>
      <c r="E77" s="4">
        <f>tblHousing[[#This Row],[MONTHLY]]*12</f>
        <v>0</v>
      </c>
      <c r="G77" s="44" t="s">
        <v>78</v>
      </c>
      <c r="H77" s="45" t="s">
        <v>41</v>
      </c>
      <c r="I77" s="44" t="s">
        <v>42</v>
      </c>
      <c r="J77" s="47" t="s">
        <v>43</v>
      </c>
    </row>
    <row r="78" spans="2:10">
      <c r="B78" t="s">
        <v>79</v>
      </c>
      <c r="C78" s="5">
        <v>0</v>
      </c>
      <c r="D78" s="2"/>
      <c r="E78" s="4">
        <f>tblHousing[[#This Row],[MONTHLY]]*12</f>
        <v>0</v>
      </c>
      <c r="G78" t="s">
        <v>80</v>
      </c>
      <c r="H78" s="5">
        <v>0</v>
      </c>
      <c r="I78" s="2"/>
      <c r="J78" s="2">
        <f>tblEntertainment19[[#This Row],[MONTHLY]]*12</f>
        <v>0</v>
      </c>
    </row>
    <row r="79" spans="2:10">
      <c r="B79" t="s">
        <v>79</v>
      </c>
      <c r="C79" s="5">
        <v>0</v>
      </c>
      <c r="D79" s="2"/>
      <c r="E79" s="4">
        <f>tblHousing[[#This Row],[MONTHLY]]*12</f>
        <v>0</v>
      </c>
      <c r="G79" t="s">
        <v>81</v>
      </c>
      <c r="H79" s="5">
        <v>0</v>
      </c>
      <c r="I79" s="2"/>
      <c r="J79" s="2">
        <f>tblEntertainment19[[#This Row],[MONTHLY]]*12</f>
        <v>0</v>
      </c>
    </row>
    <row r="80" spans="2:10">
      <c r="B80" t="s">
        <v>75</v>
      </c>
      <c r="C80" s="5">
        <f>SUBTOTAL(109,tblHousing[MONTHLY])</f>
        <v>0</v>
      </c>
      <c r="D80" s="2"/>
      <c r="E80" s="4">
        <f>SUBTOTAL(109,tblHousing[ANNUAL])</f>
        <v>0</v>
      </c>
      <c r="G80" t="s">
        <v>82</v>
      </c>
      <c r="H80" s="5">
        <v>0</v>
      </c>
      <c r="I80" s="2"/>
      <c r="J80" s="2">
        <f>tblEntertainment19[[#This Row],[MONTHLY]]*12</f>
        <v>0</v>
      </c>
    </row>
    <row r="81" spans="2:10">
      <c r="B81" s="100"/>
      <c r="C81" s="100"/>
      <c r="D81" s="100"/>
      <c r="E81" s="100"/>
      <c r="G81" t="s">
        <v>83</v>
      </c>
      <c r="H81" s="5">
        <v>0</v>
      </c>
      <c r="I81" s="2"/>
      <c r="J81" s="2">
        <f>tblEntertainment19[[#This Row],[MONTHLY]]*12</f>
        <v>0</v>
      </c>
    </row>
    <row r="82" spans="2:10">
      <c r="B82" s="44" t="s">
        <v>84</v>
      </c>
      <c r="C82" s="45" t="s">
        <v>41</v>
      </c>
      <c r="D82" s="44" t="s">
        <v>42</v>
      </c>
      <c r="E82" s="48" t="s">
        <v>43</v>
      </c>
      <c r="G82" t="s">
        <v>85</v>
      </c>
      <c r="H82" s="5">
        <v>0</v>
      </c>
      <c r="I82" s="2"/>
      <c r="J82" s="2">
        <f>tblEntertainment19[[#This Row],[MONTHLY]]*12</f>
        <v>0</v>
      </c>
    </row>
    <row r="83" spans="2:10">
      <c r="B83" t="s">
        <v>86</v>
      </c>
      <c r="C83" s="5">
        <v>0</v>
      </c>
      <c r="D83" s="2"/>
      <c r="E83" s="2">
        <f>tblTransportation[[#This Row],[MONTHLY]]*12</f>
        <v>0</v>
      </c>
      <c r="G83" t="s">
        <v>87</v>
      </c>
      <c r="H83" s="5">
        <v>0</v>
      </c>
      <c r="I83" s="2"/>
      <c r="J83" s="2">
        <f>tblEntertainment19[[#This Row],[MONTHLY]]*12</f>
        <v>0</v>
      </c>
    </row>
    <row r="84" spans="2:10">
      <c r="B84" t="s">
        <v>88</v>
      </c>
      <c r="C84" s="5">
        <v>0</v>
      </c>
      <c r="D84" s="2"/>
      <c r="E84" s="2">
        <f>tblTransportation[[#This Row],[MONTHLY]]*12</f>
        <v>0</v>
      </c>
      <c r="G84" t="s">
        <v>89</v>
      </c>
      <c r="H84" s="5">
        <v>0</v>
      </c>
      <c r="I84" s="2"/>
      <c r="J84" s="2">
        <f>tblEntertainment19[[#This Row],[MONTHLY]]*12</f>
        <v>0</v>
      </c>
    </row>
    <row r="85" spans="2:10">
      <c r="B85" t="s">
        <v>90</v>
      </c>
      <c r="C85" s="5">
        <v>0</v>
      </c>
      <c r="D85" s="2"/>
      <c r="E85" s="2">
        <f>tblTransportation[[#This Row],[MONTHLY]]*12</f>
        <v>0</v>
      </c>
      <c r="G85" t="s">
        <v>91</v>
      </c>
      <c r="H85" s="5">
        <v>0</v>
      </c>
      <c r="I85" s="2"/>
      <c r="J85" s="2">
        <f>tblEntertainment19[[#This Row],[MONTHLY]]*12</f>
        <v>0</v>
      </c>
    </row>
    <row r="86" spans="2:10">
      <c r="B86" t="s">
        <v>92</v>
      </c>
      <c r="C86" s="5">
        <v>0</v>
      </c>
      <c r="D86" s="2"/>
      <c r="E86" s="2">
        <f>tblTransportation[[#This Row],[MONTHLY]]*12</f>
        <v>0</v>
      </c>
      <c r="G86" t="s">
        <v>93</v>
      </c>
      <c r="H86" s="5">
        <v>0</v>
      </c>
      <c r="I86" s="2"/>
      <c r="J86" s="2">
        <f>tblEntertainment19[[#This Row],[MONTHLY]]*12</f>
        <v>0</v>
      </c>
    </row>
    <row r="87" spans="2:10">
      <c r="B87" t="s">
        <v>94</v>
      </c>
      <c r="C87" s="5">
        <v>0</v>
      </c>
      <c r="D87" s="2"/>
      <c r="E87" s="2">
        <f>tblTransportation[[#This Row],[MONTHLY]]*12</f>
        <v>0</v>
      </c>
      <c r="G87" t="s">
        <v>95</v>
      </c>
      <c r="H87" s="5">
        <v>0</v>
      </c>
      <c r="I87" s="2"/>
      <c r="J87" s="2">
        <f>tblEntertainment19[[#This Row],[MONTHLY]]*12</f>
        <v>0</v>
      </c>
    </row>
    <row r="88" spans="2:10">
      <c r="B88" t="s">
        <v>96</v>
      </c>
      <c r="C88" s="5">
        <v>0</v>
      </c>
      <c r="D88" s="2"/>
      <c r="E88" s="2">
        <f>tblTransportation[[#This Row],[MONTHLY]]*12</f>
        <v>0</v>
      </c>
      <c r="G88" t="s">
        <v>97</v>
      </c>
      <c r="H88" s="5">
        <v>0</v>
      </c>
      <c r="I88" s="2"/>
      <c r="J88" s="2">
        <f>tblEntertainment19[[#This Row],[MONTHLY]]*12</f>
        <v>0</v>
      </c>
    </row>
    <row r="89" spans="2:10">
      <c r="B89" t="s">
        <v>98</v>
      </c>
      <c r="C89" s="5">
        <v>0</v>
      </c>
      <c r="D89" s="2"/>
      <c r="E89" s="2">
        <f>tblTransportation[[#This Row],[MONTHLY]]*12</f>
        <v>0</v>
      </c>
      <c r="G89" t="s">
        <v>99</v>
      </c>
      <c r="H89" s="5">
        <v>0</v>
      </c>
      <c r="I89" s="2"/>
      <c r="J89" s="2">
        <f>tblEntertainment19[[#This Row],[MONTHLY]]*12</f>
        <v>0</v>
      </c>
    </row>
    <row r="90" spans="2:10">
      <c r="B90" t="s">
        <v>100</v>
      </c>
      <c r="C90" s="5">
        <v>0</v>
      </c>
      <c r="D90" s="2"/>
      <c r="E90" s="2">
        <f>tblTransportation[[#This Row],[MONTHLY]]*12</f>
        <v>0</v>
      </c>
      <c r="G90" t="s">
        <v>101</v>
      </c>
      <c r="H90" s="5">
        <v>0</v>
      </c>
      <c r="I90" s="2"/>
      <c r="J90" s="2">
        <f>tblEntertainment19[[#This Row],[MONTHLY]]*12</f>
        <v>0</v>
      </c>
    </row>
    <row r="91" spans="2:10">
      <c r="B91" t="s">
        <v>102</v>
      </c>
      <c r="C91" s="5">
        <v>0</v>
      </c>
      <c r="D91" s="2"/>
      <c r="E91" s="2">
        <f>tblTransportation[[#This Row],[MONTHLY]]*12</f>
        <v>0</v>
      </c>
      <c r="G91" t="s">
        <v>103</v>
      </c>
      <c r="H91" s="5">
        <v>0</v>
      </c>
      <c r="I91" s="2"/>
      <c r="J91" s="2">
        <f>tblEntertainment19[[#This Row],[MONTHLY]]*12</f>
        <v>0</v>
      </c>
    </row>
    <row r="92" spans="2:10">
      <c r="B92" t="s">
        <v>104</v>
      </c>
      <c r="C92" s="5">
        <v>0</v>
      </c>
      <c r="D92" s="2"/>
      <c r="E92" s="2">
        <f>tblTransportation[[#This Row],[MONTHLY]]*12</f>
        <v>0</v>
      </c>
      <c r="G92" t="s">
        <v>79</v>
      </c>
      <c r="H92" s="5">
        <v>0</v>
      </c>
      <c r="I92" s="2"/>
      <c r="J92" s="2">
        <f>tblEntertainment19[[#This Row],[MONTHLY]]*12</f>
        <v>0</v>
      </c>
    </row>
    <row r="93" spans="2:10">
      <c r="B93" t="s">
        <v>105</v>
      </c>
      <c r="C93" s="5">
        <v>0</v>
      </c>
      <c r="D93" s="2"/>
      <c r="E93" s="2">
        <f>tblTransportation[[#This Row],[MONTHLY]]*12</f>
        <v>0</v>
      </c>
      <c r="G93" t="s">
        <v>79</v>
      </c>
      <c r="H93" s="5">
        <v>0</v>
      </c>
      <c r="I93" s="2"/>
      <c r="J93" s="2">
        <f>tblEntertainment19[[#This Row],[MONTHLY]]*12</f>
        <v>0</v>
      </c>
    </row>
    <row r="94" spans="2:10">
      <c r="B94" t="s">
        <v>106</v>
      </c>
      <c r="C94" s="5">
        <v>0</v>
      </c>
      <c r="D94" s="2"/>
      <c r="E94" s="2">
        <f>tblTransportation[[#This Row],[MONTHLY]]*12</f>
        <v>0</v>
      </c>
      <c r="G94" t="s">
        <v>75</v>
      </c>
      <c r="H94" s="5">
        <f>SUBTOTAL(109,tblEntertainment19[MONTHLY])</f>
        <v>0</v>
      </c>
      <c r="I94" s="2"/>
      <c r="J94" s="2">
        <f>SUM(tblEntertainment19[ANNUAL])</f>
        <v>0</v>
      </c>
    </row>
    <row r="95" spans="2:10">
      <c r="B95" t="s">
        <v>79</v>
      </c>
      <c r="C95" s="5">
        <v>0</v>
      </c>
      <c r="D95" s="2"/>
      <c r="E95" s="2">
        <f>tblTransportation[[#This Row],[MONTHLY]]*12</f>
        <v>0</v>
      </c>
      <c r="G95" s="100"/>
      <c r="H95" s="100"/>
      <c r="I95" s="100"/>
      <c r="J95" s="100"/>
    </row>
    <row r="96" spans="2:10">
      <c r="B96" t="s">
        <v>75</v>
      </c>
      <c r="C96" s="5">
        <f>SUBTOTAL(109,tblTransportation[MONTHLY])</f>
        <v>0</v>
      </c>
      <c r="D96" s="2"/>
      <c r="E96" s="2">
        <f>SUBTOTAL(109,tblTransportation[ANNUAL])</f>
        <v>0</v>
      </c>
      <c r="G96" s="44" t="s">
        <v>107</v>
      </c>
      <c r="H96" s="45" t="s">
        <v>41</v>
      </c>
      <c r="I96" s="44" t="s">
        <v>42</v>
      </c>
      <c r="J96" s="44" t="s">
        <v>43</v>
      </c>
    </row>
    <row r="97" spans="2:10">
      <c r="B97" s="100"/>
      <c r="C97" s="100"/>
      <c r="D97" s="100"/>
      <c r="E97" s="100"/>
      <c r="G97" t="s">
        <v>108</v>
      </c>
      <c r="H97" s="5">
        <v>0</v>
      </c>
      <c r="I97" s="2"/>
      <c r="J97" s="2">
        <f>tblLoans20[[#This Row],[MONTHLY]]*12</f>
        <v>0</v>
      </c>
    </row>
    <row r="98" spans="2:10">
      <c r="B98" s="44" t="s">
        <v>109</v>
      </c>
      <c r="C98" s="45" t="s">
        <v>41</v>
      </c>
      <c r="D98" s="44" t="s">
        <v>42</v>
      </c>
      <c r="E98" s="44" t="s">
        <v>43</v>
      </c>
      <c r="G98" t="s">
        <v>110</v>
      </c>
      <c r="H98" s="5">
        <v>0</v>
      </c>
      <c r="I98" s="2"/>
      <c r="J98" s="2">
        <f>tblLoans20[[#This Row],[MONTHLY]]*12</f>
        <v>0</v>
      </c>
    </row>
    <row r="99" spans="2:10">
      <c r="B99" t="s">
        <v>111</v>
      </c>
      <c r="C99" s="5">
        <v>0</v>
      </c>
      <c r="D99" s="2"/>
      <c r="E99" s="2">
        <f>tblInsurance[[#This Row],[MONTHLY]]*12</f>
        <v>0</v>
      </c>
      <c r="G99" t="s">
        <v>112</v>
      </c>
      <c r="H99" s="5">
        <v>0</v>
      </c>
      <c r="I99" s="2"/>
      <c r="J99" s="2">
        <f>tblLoans20[[#This Row],[MONTHLY]]*12</f>
        <v>0</v>
      </c>
    </row>
    <row r="100" spans="2:10">
      <c r="B100" t="s">
        <v>113</v>
      </c>
      <c r="C100" s="5">
        <v>0</v>
      </c>
      <c r="D100" s="2"/>
      <c r="E100" s="2">
        <f>tblInsurance[[#This Row],[MONTHLY]]*12</f>
        <v>0</v>
      </c>
      <c r="G100" t="s">
        <v>114</v>
      </c>
      <c r="H100" s="5">
        <v>0</v>
      </c>
      <c r="I100" s="2"/>
      <c r="J100" s="2">
        <f>tblLoans20[[#This Row],[MONTHLY]]*12</f>
        <v>0</v>
      </c>
    </row>
    <row r="101" spans="2:10">
      <c r="B101" t="s">
        <v>115</v>
      </c>
      <c r="C101" s="5">
        <v>0</v>
      </c>
      <c r="D101" s="2"/>
      <c r="E101" s="2">
        <f>tblInsurance[[#This Row],[MONTHLY]]*12</f>
        <v>0</v>
      </c>
      <c r="G101" t="s">
        <v>116</v>
      </c>
      <c r="H101" s="5">
        <v>0</v>
      </c>
      <c r="I101" s="2"/>
      <c r="J101" s="2">
        <f>tblLoans20[[#This Row],[MONTHLY]]*12</f>
        <v>0</v>
      </c>
    </row>
    <row r="102" spans="2:10">
      <c r="B102" t="s">
        <v>117</v>
      </c>
      <c r="C102" s="5">
        <v>0</v>
      </c>
      <c r="D102" s="2"/>
      <c r="E102" s="2">
        <f>tblInsurance[[#This Row],[MONTHLY]]*12</f>
        <v>0</v>
      </c>
      <c r="G102" t="s">
        <v>118</v>
      </c>
      <c r="H102" s="5">
        <v>0</v>
      </c>
      <c r="I102" s="2"/>
      <c r="J102" s="2">
        <f>tblLoans20[[#This Row],[MONTHLY]]*12</f>
        <v>0</v>
      </c>
    </row>
    <row r="103" spans="2:10">
      <c r="B103" t="s">
        <v>119</v>
      </c>
      <c r="C103" s="5">
        <v>0</v>
      </c>
      <c r="D103" s="2"/>
      <c r="E103" s="2">
        <f>tblInsurance[[#This Row],[MONTHLY]]*12</f>
        <v>0</v>
      </c>
      <c r="G103" t="s">
        <v>118</v>
      </c>
      <c r="H103" s="5">
        <v>0</v>
      </c>
      <c r="I103" s="2"/>
      <c r="J103" s="2">
        <f>tblLoans20[[#This Row],[MONTHLY]]*12</f>
        <v>0</v>
      </c>
    </row>
    <row r="104" spans="2:10">
      <c r="B104" t="s">
        <v>119</v>
      </c>
      <c r="C104" s="5">
        <v>0</v>
      </c>
      <c r="D104" s="2"/>
      <c r="E104" s="2">
        <f>tblInsurance[[#This Row],[MONTHLY]]*12</f>
        <v>0</v>
      </c>
      <c r="G104" t="s">
        <v>118</v>
      </c>
      <c r="H104" s="5">
        <v>0</v>
      </c>
      <c r="I104" s="2"/>
      <c r="J104" s="2">
        <f>tblLoans20[[#This Row],[MONTHLY]]*12</f>
        <v>0</v>
      </c>
    </row>
    <row r="105" spans="2:10">
      <c r="B105" t="s">
        <v>119</v>
      </c>
      <c r="C105" s="5">
        <v>0</v>
      </c>
      <c r="D105" s="2"/>
      <c r="E105" s="2">
        <f>tblInsurance[[#This Row],[MONTHLY]]*12</f>
        <v>0</v>
      </c>
      <c r="G105" t="s">
        <v>79</v>
      </c>
      <c r="H105" s="5">
        <v>0</v>
      </c>
      <c r="I105" s="2"/>
      <c r="J105" s="2">
        <f>tblLoans20[[#This Row],[MONTHLY]]*12</f>
        <v>0</v>
      </c>
    </row>
    <row r="106" spans="2:10">
      <c r="B106" t="s">
        <v>119</v>
      </c>
      <c r="C106" s="5">
        <v>0</v>
      </c>
      <c r="D106" s="2"/>
      <c r="E106" s="2">
        <f>tblInsurance[[#This Row],[MONTHLY]]*12</f>
        <v>0</v>
      </c>
      <c r="G106" t="s">
        <v>75</v>
      </c>
      <c r="H106" s="5">
        <f>SUBTOTAL(109,tblLoans20[MONTHLY])</f>
        <v>0</v>
      </c>
      <c r="I106" s="2"/>
      <c r="J106" s="2">
        <f>SUM(tblLoans20[ANNUAL])</f>
        <v>0</v>
      </c>
    </row>
    <row r="107" spans="2:10">
      <c r="B107" t="s">
        <v>120</v>
      </c>
      <c r="C107" s="5">
        <v>0</v>
      </c>
      <c r="D107" s="2"/>
      <c r="E107" s="2">
        <f>tblInsurance[[#This Row],[MONTHLY]]*12</f>
        <v>0</v>
      </c>
      <c r="H107" s="4"/>
      <c r="I107" s="2"/>
      <c r="J107" s="2"/>
    </row>
    <row r="108" spans="2:10">
      <c r="B108" t="s">
        <v>120</v>
      </c>
      <c r="C108" s="5">
        <v>0</v>
      </c>
      <c r="D108" s="2"/>
      <c r="E108" s="2">
        <f>tblInsurance[[#This Row],[MONTHLY]]*12</f>
        <v>0</v>
      </c>
      <c r="G108" s="44" t="s">
        <v>121</v>
      </c>
      <c r="H108" s="45" t="s">
        <v>41</v>
      </c>
      <c r="I108" s="45" t="s">
        <v>42</v>
      </c>
      <c r="J108" s="44" t="s">
        <v>43</v>
      </c>
    </row>
    <row r="109" spans="2:10">
      <c r="B109" t="s">
        <v>120</v>
      </c>
      <c r="C109" s="5">
        <v>0</v>
      </c>
      <c r="D109" s="2"/>
      <c r="E109" s="2">
        <f>tblInsurance[[#This Row],[MONTHLY]]*12</f>
        <v>0</v>
      </c>
      <c r="G109" t="s">
        <v>122</v>
      </c>
      <c r="H109" s="5">
        <v>0</v>
      </c>
      <c r="I109" s="2"/>
      <c r="J109" s="2">
        <f>tblTaxes21[[#This Row],[MONTHLY]]*12</f>
        <v>0</v>
      </c>
    </row>
    <row r="110" spans="2:10">
      <c r="B110" t="s">
        <v>120</v>
      </c>
      <c r="C110" s="5">
        <v>0</v>
      </c>
      <c r="D110" s="2"/>
      <c r="E110" s="2">
        <f>tblInsurance[[#This Row],[MONTHLY]]*12</f>
        <v>0</v>
      </c>
      <c r="G110" t="s">
        <v>123</v>
      </c>
      <c r="H110" s="5">
        <v>0</v>
      </c>
      <c r="I110" s="2"/>
      <c r="J110" s="2">
        <f>tblTaxes21[[#This Row],[MONTHLY]]*12</f>
        <v>0</v>
      </c>
    </row>
    <row r="111" spans="2:10">
      <c r="B111" t="s">
        <v>124</v>
      </c>
      <c r="C111" s="5">
        <v>0</v>
      </c>
      <c r="D111" s="2"/>
      <c r="E111" s="2">
        <f>tblInsurance[[#This Row],[MONTHLY]]*12</f>
        <v>0</v>
      </c>
      <c r="G111" t="s">
        <v>125</v>
      </c>
      <c r="H111" s="5">
        <v>0</v>
      </c>
      <c r="I111" s="2"/>
      <c r="J111" s="2">
        <f>tblTaxes21[[#This Row],[MONTHLY]]*12</f>
        <v>0</v>
      </c>
    </row>
    <row r="112" spans="2:10">
      <c r="B112" t="s">
        <v>126</v>
      </c>
      <c r="C112" s="5">
        <v>0</v>
      </c>
      <c r="D112" s="2"/>
      <c r="E112" s="2">
        <f>tblInsurance[[#This Row],[MONTHLY]]*12</f>
        <v>0</v>
      </c>
      <c r="G112" t="s">
        <v>127</v>
      </c>
      <c r="H112" s="5">
        <v>0</v>
      </c>
      <c r="I112" s="2"/>
      <c r="J112" s="2">
        <f>tblTaxes21[[#This Row],[MONTHLY]]*12</f>
        <v>0</v>
      </c>
    </row>
    <row r="113" spans="2:10">
      <c r="B113" t="s">
        <v>79</v>
      </c>
      <c r="C113" s="5">
        <v>0</v>
      </c>
      <c r="D113" s="2"/>
      <c r="E113" s="2">
        <f>tblInsurance[[#This Row],[MONTHLY]]*12</f>
        <v>0</v>
      </c>
      <c r="G113" t="s">
        <v>79</v>
      </c>
      <c r="H113" s="5">
        <v>0</v>
      </c>
      <c r="I113" s="5"/>
      <c r="J113" s="4">
        <f>tblTaxes21[[#This Row],[MONTHLY]]*12</f>
        <v>0</v>
      </c>
    </row>
    <row r="114" spans="2:10">
      <c r="B114" t="s">
        <v>75</v>
      </c>
      <c r="C114" s="5">
        <f>SUBTOTAL(109,tblInsurance[MONTHLY])</f>
        <v>0</v>
      </c>
      <c r="D114" s="2"/>
      <c r="E114" s="2">
        <f>SUM(tblInsurance[ANNUAL])</f>
        <v>0</v>
      </c>
      <c r="G114" t="s">
        <v>75</v>
      </c>
      <c r="H114" s="5">
        <f>SUBTOTAL(109,tblTaxes21[MONTHLY])</f>
        <v>0</v>
      </c>
      <c r="I114" s="2"/>
      <c r="J114" s="2">
        <f>SUM(tblTaxes21[ANNUAL])</f>
        <v>0</v>
      </c>
    </row>
    <row r="115" spans="2:10">
      <c r="B115" s="100"/>
      <c r="C115" s="100"/>
      <c r="D115" s="100"/>
      <c r="E115" s="100"/>
      <c r="H115" s="4"/>
      <c r="I115" s="2"/>
      <c r="J115" s="2"/>
    </row>
    <row r="116" spans="2:10">
      <c r="B116" s="44" t="s">
        <v>128</v>
      </c>
      <c r="C116" s="45" t="s">
        <v>41</v>
      </c>
      <c r="D116" s="44" t="s">
        <v>42</v>
      </c>
      <c r="E116" s="44" t="s">
        <v>43</v>
      </c>
      <c r="G116" s="44" t="s">
        <v>129</v>
      </c>
      <c r="H116" s="45" t="s">
        <v>41</v>
      </c>
      <c r="I116" s="44" t="s">
        <v>42</v>
      </c>
      <c r="J116" s="44" t="s">
        <v>43</v>
      </c>
    </row>
    <row r="117" spans="2:10">
      <c r="B117" t="s">
        <v>130</v>
      </c>
      <c r="C117" s="5">
        <v>0</v>
      </c>
      <c r="D117" s="2"/>
      <c r="E117" s="2">
        <f>tblFood[[#This Row],[MONTHLY]]*12</f>
        <v>0</v>
      </c>
      <c r="G117" t="s">
        <v>131</v>
      </c>
      <c r="H117" s="5">
        <v>0</v>
      </c>
      <c r="I117" s="2"/>
      <c r="J117" s="2">
        <f>tblSavings22[[#This Row],[MONTHLY]]*12</f>
        <v>0</v>
      </c>
    </row>
    <row r="118" spans="2:10">
      <c r="B118" t="s">
        <v>132</v>
      </c>
      <c r="C118" s="5">
        <v>0</v>
      </c>
      <c r="D118" s="2"/>
      <c r="E118" s="2">
        <f>tblFood[[#This Row],[MONTHLY]]*12</f>
        <v>0</v>
      </c>
      <c r="G118" t="s">
        <v>133</v>
      </c>
      <c r="H118" s="5">
        <v>0</v>
      </c>
      <c r="I118" s="2"/>
      <c r="J118" s="2">
        <f>tblSavings22[[#This Row],[MONTHLY]]*12</f>
        <v>0</v>
      </c>
    </row>
    <row r="119" spans="2:10">
      <c r="B119" t="s">
        <v>134</v>
      </c>
      <c r="C119" s="5">
        <v>0</v>
      </c>
      <c r="D119" s="2"/>
      <c r="E119" s="2">
        <f>tblFood[[#This Row],[MONTHLY]]*12</f>
        <v>0</v>
      </c>
      <c r="G119" t="s">
        <v>135</v>
      </c>
      <c r="H119" s="5">
        <v>0</v>
      </c>
      <c r="I119" s="2"/>
      <c r="J119" s="2">
        <f>tblSavings22[[#This Row],[MONTHLY]]*12</f>
        <v>0</v>
      </c>
    </row>
    <row r="120" spans="2:10">
      <c r="B120" t="s">
        <v>136</v>
      </c>
      <c r="C120" s="5">
        <v>0</v>
      </c>
      <c r="D120" s="2"/>
      <c r="E120" s="2">
        <f>tblFood[[#This Row],[MONTHLY]]*12</f>
        <v>0</v>
      </c>
      <c r="G120" t="s">
        <v>137</v>
      </c>
      <c r="H120" s="5">
        <v>0</v>
      </c>
      <c r="I120" s="2"/>
      <c r="J120" s="2">
        <f>tblSavings22[[#This Row],[MONTHLY]]*12</f>
        <v>0</v>
      </c>
    </row>
    <row r="121" spans="2:10">
      <c r="B121" t="s">
        <v>79</v>
      </c>
      <c r="C121" s="5">
        <v>0</v>
      </c>
      <c r="D121" s="2"/>
      <c r="E121" s="2">
        <f>tblFood[[#This Row],[MONTHLY]]*12</f>
        <v>0</v>
      </c>
      <c r="G121" t="s">
        <v>138</v>
      </c>
      <c r="H121" s="5">
        <v>0</v>
      </c>
      <c r="I121" s="2"/>
      <c r="J121" s="2">
        <f>tblSavings22[[#This Row],[MONTHLY]]*12</f>
        <v>0</v>
      </c>
    </row>
    <row r="122" spans="2:10">
      <c r="B122" t="s">
        <v>75</v>
      </c>
      <c r="C122" s="5">
        <f>SUBTOTAL(109,tblFood[MONTHLY])</f>
        <v>0</v>
      </c>
      <c r="D122" s="2"/>
      <c r="E122" s="2">
        <f>SUM(tblFood[ANNUAL])</f>
        <v>0</v>
      </c>
      <c r="G122" t="s">
        <v>139</v>
      </c>
      <c r="H122" s="5">
        <v>0</v>
      </c>
      <c r="I122" s="2"/>
      <c r="J122" s="2">
        <f>tblSavings22[[#This Row],[MONTHLY]]*12</f>
        <v>0</v>
      </c>
    </row>
    <row r="123" spans="2:10">
      <c r="B123" s="100"/>
      <c r="C123" s="100"/>
      <c r="D123" s="100"/>
      <c r="E123" s="100"/>
      <c r="G123" t="s">
        <v>140</v>
      </c>
      <c r="H123" s="5">
        <v>0</v>
      </c>
      <c r="I123" s="2"/>
      <c r="J123" s="2">
        <f>tblSavings22[[#This Row],[MONTHLY]]*12</f>
        <v>0</v>
      </c>
    </row>
    <row r="124" spans="2:10">
      <c r="B124" s="44" t="s">
        <v>141</v>
      </c>
      <c r="C124" s="45" t="s">
        <v>41</v>
      </c>
      <c r="D124" s="44" t="s">
        <v>42</v>
      </c>
      <c r="E124" s="44" t="s">
        <v>43</v>
      </c>
      <c r="G124" t="s">
        <v>142</v>
      </c>
      <c r="H124" s="5">
        <v>0</v>
      </c>
      <c r="I124" s="2"/>
      <c r="J124" s="2">
        <f>tblSavings22[[#This Row],[MONTHLY]]*12</f>
        <v>0</v>
      </c>
    </row>
    <row r="125" spans="2:10">
      <c r="B125" t="s">
        <v>143</v>
      </c>
      <c r="C125" s="5">
        <v>0</v>
      </c>
      <c r="D125" s="2"/>
      <c r="E125" s="2">
        <f>tblPets[[#This Row],[MONTHLY]]*12</f>
        <v>0</v>
      </c>
      <c r="G125" t="s">
        <v>144</v>
      </c>
      <c r="H125" s="5">
        <v>0</v>
      </c>
      <c r="I125" s="2"/>
      <c r="J125" s="2">
        <f>tblSavings22[[#This Row],[MONTHLY]]*12</f>
        <v>0</v>
      </c>
    </row>
    <row r="126" spans="2:10">
      <c r="B126" t="s">
        <v>145</v>
      </c>
      <c r="C126" s="5">
        <v>0</v>
      </c>
      <c r="D126" s="2"/>
      <c r="E126" s="2">
        <f>tblPets[[#This Row],[MONTHLY]]*12</f>
        <v>0</v>
      </c>
      <c r="G126" t="s">
        <v>146</v>
      </c>
      <c r="H126" s="5">
        <v>0</v>
      </c>
      <c r="I126" s="2"/>
      <c r="J126" s="2">
        <f>tblSavings22[[#This Row],[MONTHLY]]*12</f>
        <v>0</v>
      </c>
    </row>
    <row r="127" spans="2:10">
      <c r="B127" t="s">
        <v>147</v>
      </c>
      <c r="C127" s="5">
        <v>0</v>
      </c>
      <c r="D127" s="2"/>
      <c r="E127" s="2">
        <f>tblPets[[#This Row],[MONTHLY]]*12</f>
        <v>0</v>
      </c>
      <c r="G127" t="s">
        <v>148</v>
      </c>
      <c r="H127" s="5">
        <v>0</v>
      </c>
      <c r="I127" s="5"/>
      <c r="J127" s="4">
        <f>tblSavings22[[#This Row],[MONTHLY]]*12</f>
        <v>0</v>
      </c>
    </row>
    <row r="128" spans="2:10">
      <c r="B128" t="s">
        <v>149</v>
      </c>
      <c r="C128" s="5">
        <v>0</v>
      </c>
      <c r="D128" s="2"/>
      <c r="E128" s="2">
        <f>tblPets[[#This Row],[MONTHLY]]*12</f>
        <v>0</v>
      </c>
      <c r="G128" t="s">
        <v>79</v>
      </c>
      <c r="H128" s="5">
        <v>0</v>
      </c>
      <c r="I128" s="5"/>
      <c r="J128" s="4">
        <f>tblSavings22[[#This Row],[MONTHLY]]*12</f>
        <v>0</v>
      </c>
    </row>
    <row r="129" spans="2:10">
      <c r="B129" t="s">
        <v>150</v>
      </c>
      <c r="C129" s="5">
        <v>0</v>
      </c>
      <c r="D129" s="2"/>
      <c r="E129" s="2">
        <f>tblPets[[#This Row],[MONTHLY]]*12</f>
        <v>0</v>
      </c>
      <c r="G129" t="s">
        <v>79</v>
      </c>
      <c r="H129" s="5">
        <v>0</v>
      </c>
      <c r="I129" s="5"/>
      <c r="J129" s="4">
        <f>tblSavings22[[#This Row],[MONTHLY]]*12</f>
        <v>0</v>
      </c>
    </row>
    <row r="130" spans="2:10">
      <c r="B130" t="s">
        <v>75</v>
      </c>
      <c r="C130" s="5">
        <f>SUBTOTAL(109,tblPets[MONTHLY])</f>
        <v>0</v>
      </c>
      <c r="D130" s="2"/>
      <c r="E130" s="2">
        <f>SUM(tblPets[ANNUAL])</f>
        <v>0</v>
      </c>
      <c r="G130" t="s">
        <v>79</v>
      </c>
      <c r="H130" s="5">
        <v>0</v>
      </c>
      <c r="I130" s="5"/>
      <c r="J130" s="4">
        <f>tblSavings22[[#This Row],[MONTHLY]]*12</f>
        <v>0</v>
      </c>
    </row>
    <row r="131" spans="2:10">
      <c r="B131" s="100"/>
      <c r="C131" s="100"/>
      <c r="D131" s="100"/>
      <c r="E131" s="100"/>
      <c r="G131" t="s">
        <v>75</v>
      </c>
      <c r="H131" s="5">
        <f>SUBTOTAL(109,tblSavings22[MONTHLY])</f>
        <v>0</v>
      </c>
      <c r="I131" s="2"/>
      <c r="J131" s="2">
        <f>SUM(tblSavings22[ANNUAL])</f>
        <v>0</v>
      </c>
    </row>
    <row r="132" spans="2:10">
      <c r="B132" s="44" t="s">
        <v>151</v>
      </c>
      <c r="C132" s="45" t="s">
        <v>41</v>
      </c>
      <c r="D132" s="44" t="s">
        <v>42</v>
      </c>
      <c r="E132" s="44" t="s">
        <v>43</v>
      </c>
      <c r="H132" s="2"/>
      <c r="I132" s="2"/>
      <c r="J132" s="2"/>
    </row>
    <row r="133" spans="2:10">
      <c r="B133" t="s">
        <v>152</v>
      </c>
      <c r="C133" s="5">
        <v>0</v>
      </c>
      <c r="D133" s="2"/>
      <c r="E133" s="2">
        <f>tblPersonalCare[[#This Row],[MONTHLY]]*12</f>
        <v>0</v>
      </c>
      <c r="G133" s="44" t="s">
        <v>153</v>
      </c>
      <c r="H133" s="45" t="s">
        <v>41</v>
      </c>
      <c r="I133" s="48" t="s">
        <v>42</v>
      </c>
      <c r="J133" s="44" t="s">
        <v>43</v>
      </c>
    </row>
    <row r="134" spans="2:10">
      <c r="B134" t="s">
        <v>154</v>
      </c>
      <c r="C134" s="5">
        <v>0</v>
      </c>
      <c r="D134" s="2"/>
      <c r="E134" s="2">
        <f>tblPersonalCare[[#This Row],[MONTHLY]]*12</f>
        <v>0</v>
      </c>
      <c r="G134" t="s">
        <v>155</v>
      </c>
      <c r="H134" s="5">
        <v>0</v>
      </c>
      <c r="I134" s="2"/>
      <c r="J134" s="2">
        <f>tblGifts23[[#This Row],[MONTHLY]]*12</f>
        <v>0</v>
      </c>
    </row>
    <row r="135" spans="2:10">
      <c r="B135" t="s">
        <v>156</v>
      </c>
      <c r="C135" s="5">
        <v>0</v>
      </c>
      <c r="D135" s="2"/>
      <c r="E135" s="2">
        <f>tblPersonalCare[[#This Row],[MONTHLY]]*12</f>
        <v>0</v>
      </c>
      <c r="G135" t="s">
        <v>157</v>
      </c>
      <c r="H135" s="5">
        <v>0</v>
      </c>
      <c r="I135" s="2"/>
      <c r="J135" s="2">
        <f>tblGifts23[[#This Row],[MONTHLY]]*12</f>
        <v>0</v>
      </c>
    </row>
    <row r="136" spans="2:10">
      <c r="B136" t="s">
        <v>158</v>
      </c>
      <c r="C136" s="5">
        <v>0</v>
      </c>
      <c r="D136" s="2"/>
      <c r="E136" s="2">
        <f>tblPersonalCare[[#This Row],[MONTHLY]]*12</f>
        <v>0</v>
      </c>
      <c r="G136" t="s">
        <v>159</v>
      </c>
      <c r="H136" s="5">
        <v>0</v>
      </c>
      <c r="I136" s="2"/>
      <c r="J136" s="2">
        <f>tblGifts23[[#This Row],[MONTHLY]]*12</f>
        <v>0</v>
      </c>
    </row>
    <row r="137" spans="2:10">
      <c r="B137" t="s">
        <v>160</v>
      </c>
      <c r="C137" s="5">
        <v>0</v>
      </c>
      <c r="D137" s="2"/>
      <c r="E137" s="2">
        <f>tblPersonalCare[[#This Row],[MONTHLY]]*12</f>
        <v>0</v>
      </c>
      <c r="G137" t="s">
        <v>161</v>
      </c>
      <c r="H137" s="5">
        <v>0</v>
      </c>
      <c r="I137" s="5"/>
      <c r="J137" s="4">
        <f>tblGifts23[[#This Row],[MONTHLY]]*12</f>
        <v>0</v>
      </c>
    </row>
    <row r="138" spans="2:10">
      <c r="B138" t="s">
        <v>162</v>
      </c>
      <c r="C138" s="5">
        <v>0</v>
      </c>
      <c r="D138" s="2"/>
      <c r="E138" s="2">
        <f>tblPersonalCare[[#This Row],[MONTHLY]]*12</f>
        <v>0</v>
      </c>
      <c r="G138" t="s">
        <v>17</v>
      </c>
      <c r="H138" s="5">
        <v>0</v>
      </c>
      <c r="I138" s="5"/>
      <c r="J138" s="4">
        <f>tblGifts23[[#This Row],[MONTHLY]]*12</f>
        <v>0</v>
      </c>
    </row>
    <row r="139" spans="2:10">
      <c r="B139" t="s">
        <v>163</v>
      </c>
      <c r="C139" s="5">
        <v>0</v>
      </c>
      <c r="D139" s="2"/>
      <c r="E139" s="2">
        <f>tblPersonalCare[[#This Row],[MONTHLY]]*12</f>
        <v>0</v>
      </c>
      <c r="G139" t="s">
        <v>17</v>
      </c>
      <c r="H139" s="5">
        <v>0</v>
      </c>
      <c r="I139" s="5"/>
      <c r="J139" s="4">
        <f>tblGifts23[[#This Row],[MONTHLY]]*12</f>
        <v>0</v>
      </c>
    </row>
    <row r="140" spans="2:10">
      <c r="B140" t="s">
        <v>164</v>
      </c>
      <c r="C140" s="5">
        <v>0</v>
      </c>
      <c r="D140" s="2"/>
      <c r="E140" s="2">
        <f>tblPersonalCare[[#This Row],[MONTHLY]]*12</f>
        <v>0</v>
      </c>
      <c r="G140" t="s">
        <v>17</v>
      </c>
      <c r="H140" s="5">
        <v>0</v>
      </c>
      <c r="I140" s="5"/>
      <c r="J140" s="4">
        <f>tblGifts23[[#This Row],[MONTHLY]]*12</f>
        <v>0</v>
      </c>
    </row>
    <row r="141" spans="2:10">
      <c r="B141" t="s">
        <v>165</v>
      </c>
      <c r="C141" s="5">
        <v>0</v>
      </c>
      <c r="D141" s="2"/>
      <c r="E141" s="2">
        <f>tblPersonalCare[[#This Row],[MONTHLY]]*12</f>
        <v>0</v>
      </c>
      <c r="G141" t="s">
        <v>75</v>
      </c>
      <c r="H141" s="5">
        <f>SUBTOTAL(109,tblGifts23[MONTHLY])</f>
        <v>0</v>
      </c>
      <c r="I141" s="2"/>
      <c r="J141" s="2">
        <f>SUM(tblGifts23[ANNUAL])</f>
        <v>0</v>
      </c>
    </row>
    <row r="142" spans="2:10">
      <c r="B142" t="s">
        <v>166</v>
      </c>
      <c r="C142" s="5">
        <v>0</v>
      </c>
      <c r="D142" s="2"/>
      <c r="E142" s="2">
        <f>tblPersonalCare[[#This Row],[MONTHLY]]*12</f>
        <v>0</v>
      </c>
      <c r="H142" s="4"/>
      <c r="I142" s="2"/>
      <c r="J142" s="2"/>
    </row>
    <row r="143" spans="2:10">
      <c r="B143" t="s">
        <v>167</v>
      </c>
      <c r="C143" s="5">
        <v>0</v>
      </c>
      <c r="D143" s="2"/>
      <c r="E143" s="2">
        <f>tblPersonalCare[[#This Row],[MONTHLY]]*12</f>
        <v>0</v>
      </c>
      <c r="G143" s="49" t="s">
        <v>168</v>
      </c>
      <c r="H143" s="45" t="s">
        <v>41</v>
      </c>
      <c r="I143" s="44" t="s">
        <v>42</v>
      </c>
      <c r="J143" s="44" t="s">
        <v>43</v>
      </c>
    </row>
    <row r="144" spans="2:10">
      <c r="B144" t="s">
        <v>169</v>
      </c>
      <c r="C144" s="5">
        <v>0</v>
      </c>
      <c r="D144" s="2"/>
      <c r="E144" s="2">
        <f>tblPersonalCare[[#This Row],[MONTHLY]]*12</f>
        <v>0</v>
      </c>
      <c r="G144" t="s">
        <v>170</v>
      </c>
      <c r="H144" s="5">
        <v>0</v>
      </c>
      <c r="I144" s="2"/>
      <c r="J144" s="2">
        <f>tblLegal24[[#This Row],[MONTHLY]]*12</f>
        <v>0</v>
      </c>
    </row>
    <row r="145" spans="2:10">
      <c r="B145" t="s">
        <v>171</v>
      </c>
      <c r="C145" s="5">
        <v>0</v>
      </c>
      <c r="D145" s="2"/>
      <c r="E145" s="2">
        <f>tblPersonalCare[[#This Row],[MONTHLY]]*12</f>
        <v>0</v>
      </c>
      <c r="G145" t="s">
        <v>37</v>
      </c>
      <c r="H145" s="5">
        <v>0</v>
      </c>
      <c r="I145" s="2"/>
      <c r="J145" s="2">
        <f>tblLegal24[[#This Row],[MONTHLY]]*12</f>
        <v>0</v>
      </c>
    </row>
    <row r="146" spans="2:10">
      <c r="B146" t="s">
        <v>172</v>
      </c>
      <c r="C146" s="5">
        <v>0</v>
      </c>
      <c r="D146" s="2"/>
      <c r="E146" s="2">
        <f>tblPersonalCare[[#This Row],[MONTHLY]]*12</f>
        <v>0</v>
      </c>
      <c r="G146" t="s">
        <v>173</v>
      </c>
      <c r="H146" s="5">
        <v>0</v>
      </c>
      <c r="I146" s="2"/>
      <c r="J146" s="2">
        <f>tblLegal24[[#This Row],[MONTHLY]]*12</f>
        <v>0</v>
      </c>
    </row>
    <row r="147" spans="2:10">
      <c r="B147" t="s">
        <v>79</v>
      </c>
      <c r="C147" s="5">
        <v>0</v>
      </c>
      <c r="D147" s="2"/>
      <c r="E147" s="2">
        <f>tblPersonalCare[[#This Row],[MONTHLY]]*12</f>
        <v>0</v>
      </c>
      <c r="G147" t="s">
        <v>174</v>
      </c>
      <c r="H147" s="5">
        <v>0</v>
      </c>
      <c r="I147" s="2"/>
      <c r="J147" s="2">
        <f>tblLegal24[[#This Row],[MONTHLY]]*12</f>
        <v>0</v>
      </c>
    </row>
    <row r="148" spans="2:10">
      <c r="B148" t="s">
        <v>79</v>
      </c>
      <c r="C148" s="5">
        <v>0</v>
      </c>
      <c r="D148" s="2"/>
      <c r="E148" s="2">
        <f>tblPersonalCare[[#This Row],[MONTHLY]]*12</f>
        <v>0</v>
      </c>
      <c r="G148" t="s">
        <v>175</v>
      </c>
      <c r="H148" s="5">
        <v>0</v>
      </c>
      <c r="I148" s="5"/>
      <c r="J148" s="4">
        <f>tblLegal24[[#This Row],[MONTHLY]]*12</f>
        <v>0</v>
      </c>
    </row>
    <row r="149" spans="2:10">
      <c r="B149" t="s">
        <v>79</v>
      </c>
      <c r="C149" s="5">
        <v>0</v>
      </c>
      <c r="D149" s="2"/>
      <c r="E149" s="2">
        <f>tblPersonalCare[[#This Row],[MONTHLY]]*12</f>
        <v>0</v>
      </c>
      <c r="G149" t="s">
        <v>79</v>
      </c>
      <c r="H149" s="5">
        <v>0</v>
      </c>
      <c r="I149" s="5"/>
      <c r="J149" s="4">
        <f>tblLegal24[[#This Row],[MONTHLY]]*12</f>
        <v>0</v>
      </c>
    </row>
    <row r="150" spans="2:10">
      <c r="B150" t="s">
        <v>75</v>
      </c>
      <c r="C150" s="5">
        <f>SUBTOTAL(109,tblPersonalCare[MONTHLY])</f>
        <v>0</v>
      </c>
      <c r="D150" s="2"/>
      <c r="E150" s="2">
        <f>SUM(tblPersonalCare[ANNUAL])</f>
        <v>0</v>
      </c>
      <c r="G150" t="s">
        <v>75</v>
      </c>
      <c r="H150" s="5">
        <f>SUBTOTAL(109,tblLegal24[MONTHLY])</f>
        <v>0</v>
      </c>
      <c r="I150" s="2"/>
      <c r="J150" s="2">
        <f>SUM(tblLegal24[ANNUAL])</f>
        <v>0</v>
      </c>
    </row>
    <row r="151" spans="2:10" ht="12.75">
      <c r="C151" s="5"/>
      <c r="D151" s="2"/>
      <c r="E151" s="2"/>
      <c r="H151" s="5"/>
      <c r="I151" s="2"/>
      <c r="J151" s="2"/>
    </row>
    <row r="152" spans="2:10" ht="14.25" customHeight="1">
      <c r="B152" s="22"/>
      <c r="C152" s="22"/>
      <c r="D152" s="22"/>
      <c r="E152" s="22"/>
      <c r="F152" s="22"/>
      <c r="G152" s="22"/>
      <c r="H152" s="22"/>
      <c r="I152" s="22"/>
      <c r="J152" s="22"/>
    </row>
    <row r="153" spans="2:10" ht="19.5" customHeight="1">
      <c r="B153" s="137"/>
      <c r="C153" s="137"/>
      <c r="D153" s="137"/>
      <c r="E153" s="137"/>
      <c r="F153" s="137"/>
      <c r="G153" s="137"/>
      <c r="H153" s="137"/>
      <c r="I153" s="137"/>
      <c r="J153" s="137"/>
    </row>
    <row r="154" spans="2:10" ht="13.9" customHeight="1">
      <c r="B154" s="22"/>
      <c r="C154" s="22"/>
      <c r="D154" s="22"/>
      <c r="E154" s="22"/>
      <c r="F154" s="22"/>
      <c r="G154" s="22"/>
      <c r="H154" s="22"/>
      <c r="I154" s="22"/>
      <c r="J154" s="22"/>
    </row>
    <row r="155" spans="2:10" ht="33.75" customHeight="1">
      <c r="B155" s="209" t="s">
        <v>176</v>
      </c>
      <c r="C155" s="209"/>
      <c r="D155" s="209"/>
      <c r="E155" s="209"/>
      <c r="F155" s="209"/>
      <c r="G155" s="209"/>
      <c r="H155" s="209"/>
      <c r="I155" s="209"/>
      <c r="J155" s="209"/>
    </row>
    <row r="156" spans="2:10" ht="12.75"/>
    <row r="157" spans="2:10" ht="16.5" customHeight="1">
      <c r="B157" s="21"/>
      <c r="C157" s="21"/>
      <c r="D157" s="21"/>
      <c r="E157" s="21"/>
      <c r="F157" s="21"/>
      <c r="G157" s="50"/>
      <c r="H157" s="51"/>
      <c r="I157" s="52"/>
      <c r="J157" s="52"/>
    </row>
    <row r="158" spans="2:10" ht="12.75">
      <c r="B158" s="210" t="s">
        <v>177</v>
      </c>
      <c r="C158" s="211"/>
      <c r="D158" s="211"/>
      <c r="E158" s="211"/>
      <c r="F158" s="212"/>
      <c r="G158" s="219" t="s">
        <v>177</v>
      </c>
      <c r="H158" s="220"/>
      <c r="I158" s="153">
        <f>E25+J25</f>
        <v>0</v>
      </c>
      <c r="J158" s="113"/>
    </row>
    <row r="159" spans="2:10" ht="12.75">
      <c r="B159" s="213"/>
      <c r="C159" s="214"/>
      <c r="D159" s="214"/>
      <c r="E159" s="214"/>
      <c r="F159" s="215"/>
      <c r="G159" s="219" t="s">
        <v>178</v>
      </c>
      <c r="H159" s="220"/>
      <c r="I159" s="153">
        <v>0</v>
      </c>
      <c r="J159" s="113"/>
    </row>
    <row r="160" spans="2:10" ht="12.75">
      <c r="B160" s="213"/>
      <c r="C160" s="214"/>
      <c r="D160" s="214"/>
      <c r="E160" s="214"/>
      <c r="F160" s="215"/>
      <c r="G160" s="221" t="s">
        <v>7</v>
      </c>
      <c r="H160" s="222"/>
      <c r="I160" s="154">
        <f>I158+I159</f>
        <v>0</v>
      </c>
      <c r="J160" s="115"/>
    </row>
    <row r="161" spans="2:10" ht="12.75">
      <c r="B161" s="216"/>
      <c r="C161" s="217"/>
      <c r="D161" s="217"/>
      <c r="E161" s="217"/>
      <c r="F161" s="218"/>
      <c r="G161" s="221" t="s">
        <v>179</v>
      </c>
      <c r="H161" s="222"/>
      <c r="I161" s="207">
        <f>I160*0.2</f>
        <v>0</v>
      </c>
      <c r="J161" s="208"/>
    </row>
    <row r="162" spans="2:10" ht="15" customHeight="1">
      <c r="B162" s="81"/>
      <c r="C162" s="81"/>
      <c r="D162" s="81"/>
      <c r="E162" s="81"/>
      <c r="F162" s="81"/>
      <c r="G162" s="82"/>
      <c r="H162" s="83"/>
      <c r="I162" s="84"/>
      <c r="J162" s="84"/>
    </row>
    <row r="163" spans="2:10" ht="12.75"/>
    <row r="164" spans="2:10" ht="16.5" customHeight="1">
      <c r="B164" s="21"/>
      <c r="C164" s="21"/>
      <c r="D164" s="21"/>
      <c r="E164" s="21"/>
      <c r="F164" s="21"/>
      <c r="G164" s="50"/>
      <c r="H164" s="51"/>
      <c r="I164" s="52"/>
      <c r="J164" s="52"/>
    </row>
    <row r="165" spans="2:10" ht="12.75">
      <c r="B165" s="198" t="s">
        <v>180</v>
      </c>
      <c r="C165" s="199"/>
      <c r="D165" s="199"/>
      <c r="E165" s="199"/>
      <c r="F165" s="200"/>
      <c r="G165" s="135" t="s">
        <v>181</v>
      </c>
      <c r="H165" s="136"/>
      <c r="I165" s="153">
        <f>E48+J48</f>
        <v>0</v>
      </c>
      <c r="J165" s="113"/>
    </row>
    <row r="166" spans="2:10" ht="12.75">
      <c r="B166" s="201"/>
      <c r="C166" s="202"/>
      <c r="D166" s="202"/>
      <c r="E166" s="202"/>
      <c r="F166" s="203"/>
      <c r="G166" s="92" t="s">
        <v>182</v>
      </c>
      <c r="H166" s="93"/>
      <c r="I166" s="153">
        <f>E53+J53</f>
        <v>0</v>
      </c>
      <c r="J166" s="113"/>
    </row>
    <row r="167" spans="2:10" ht="12.75">
      <c r="B167" s="204"/>
      <c r="C167" s="205"/>
      <c r="D167" s="205"/>
      <c r="E167" s="205"/>
      <c r="F167" s="206"/>
      <c r="G167" s="57" t="s">
        <v>7</v>
      </c>
      <c r="H167" s="78"/>
      <c r="I167" s="154">
        <f>SUM(I165:J166)</f>
        <v>0</v>
      </c>
      <c r="J167" s="115"/>
    </row>
    <row r="168" spans="2:10" ht="14.25" customHeight="1">
      <c r="B168" s="81"/>
      <c r="C168" s="81"/>
      <c r="D168" s="81"/>
      <c r="E168" s="81"/>
      <c r="F168" s="81"/>
      <c r="G168" s="82"/>
      <c r="H168" s="83"/>
      <c r="I168" s="84"/>
      <c r="J168" s="84"/>
    </row>
    <row r="169" spans="2:10" ht="14.25" customHeight="1"/>
    <row r="170" spans="2:10" ht="14.25" customHeight="1">
      <c r="B170" s="21"/>
      <c r="C170" s="21"/>
      <c r="D170" s="21"/>
      <c r="E170" s="21"/>
      <c r="F170" s="21"/>
      <c r="G170" s="50"/>
      <c r="H170" s="51"/>
      <c r="I170" s="52"/>
      <c r="J170" s="52"/>
    </row>
    <row r="171" spans="2:10" ht="13.5" customHeight="1">
      <c r="B171" s="144" t="s">
        <v>183</v>
      </c>
      <c r="C171" s="145"/>
      <c r="D171" s="145"/>
      <c r="E171" s="145"/>
      <c r="F171" s="146"/>
      <c r="G171" s="135" t="s">
        <v>3</v>
      </c>
      <c r="H171" s="136"/>
      <c r="I171" s="153">
        <f>E11+J11</f>
        <v>0</v>
      </c>
      <c r="J171" s="113"/>
    </row>
    <row r="172" spans="2:10" ht="13.5" customHeight="1">
      <c r="B172" s="147"/>
      <c r="C172" s="148"/>
      <c r="D172" s="148"/>
      <c r="E172" s="148"/>
      <c r="F172" s="149"/>
      <c r="G172" s="92" t="s">
        <v>8</v>
      </c>
      <c r="H172" s="93"/>
      <c r="I172" s="153">
        <f>E22+J22</f>
        <v>0</v>
      </c>
      <c r="J172" s="113"/>
    </row>
    <row r="173" spans="2:10" ht="13.5" customHeight="1">
      <c r="B173" s="147"/>
      <c r="C173" s="148"/>
      <c r="D173" s="148"/>
      <c r="E173" s="148"/>
      <c r="F173" s="149"/>
      <c r="G173" s="92" t="s">
        <v>25</v>
      </c>
      <c r="H173" s="93"/>
      <c r="I173" s="153">
        <f>E37+J37</f>
        <v>0</v>
      </c>
      <c r="J173" s="113"/>
    </row>
    <row r="174" spans="2:10" ht="13.5" customHeight="1">
      <c r="B174" s="147"/>
      <c r="C174" s="148"/>
      <c r="D174" s="148"/>
      <c r="E174" s="148"/>
      <c r="F174" s="149"/>
      <c r="G174" s="92" t="s">
        <v>21</v>
      </c>
      <c r="H174" s="93"/>
      <c r="I174" s="153">
        <f>E32+J32</f>
        <v>0</v>
      </c>
      <c r="J174" s="113"/>
    </row>
    <row r="175" spans="2:10" ht="13.5" customHeight="1">
      <c r="B175" s="147"/>
      <c r="C175" s="148"/>
      <c r="D175" s="148"/>
      <c r="E175" s="148"/>
      <c r="F175" s="149"/>
      <c r="G175" s="92" t="s">
        <v>184</v>
      </c>
      <c r="H175" s="93"/>
      <c r="I175" s="153">
        <f>E24+J24</f>
        <v>0</v>
      </c>
      <c r="J175" s="113"/>
    </row>
    <row r="176" spans="2:10" ht="13.5" customHeight="1">
      <c r="B176" s="147"/>
      <c r="C176" s="148"/>
      <c r="D176" s="148"/>
      <c r="E176" s="148"/>
      <c r="F176" s="149"/>
      <c r="G176" s="92" t="s">
        <v>185</v>
      </c>
      <c r="H176" s="93"/>
      <c r="I176" s="153">
        <f>E42+J42</f>
        <v>0</v>
      </c>
      <c r="J176" s="113"/>
    </row>
    <row r="177" spans="2:10" ht="13.9" customHeight="1">
      <c r="B177" s="150"/>
      <c r="C177" s="151"/>
      <c r="D177" s="151"/>
      <c r="E177" s="151"/>
      <c r="F177" s="152"/>
      <c r="G177" s="57" t="s">
        <v>7</v>
      </c>
      <c r="H177" s="78"/>
      <c r="I177" s="154">
        <f>SUM(I171:J176)</f>
        <v>0</v>
      </c>
      <c r="J177" s="115"/>
    </row>
    <row r="178" spans="2:10" ht="13.15" customHeight="1">
      <c r="B178" s="81"/>
      <c r="C178" s="81"/>
      <c r="D178" s="81"/>
      <c r="E178" s="81"/>
      <c r="F178" s="81"/>
      <c r="G178" s="82"/>
      <c r="H178" s="83"/>
      <c r="I178" s="84"/>
      <c r="J178" s="84"/>
    </row>
    <row r="179" spans="2:10" ht="13.15" customHeight="1">
      <c r="B179" s="26"/>
      <c r="C179" s="26"/>
      <c r="D179" s="26"/>
      <c r="E179" s="26"/>
      <c r="F179" s="26"/>
      <c r="G179" s="53"/>
      <c r="H179" s="54"/>
      <c r="I179" s="54"/>
      <c r="J179" s="54"/>
    </row>
    <row r="180" spans="2:10" ht="18.75" customHeight="1">
      <c r="B180" s="23"/>
      <c r="C180" s="23"/>
      <c r="D180" s="23"/>
      <c r="E180" s="23"/>
      <c r="F180" s="23"/>
      <c r="G180" s="24"/>
      <c r="H180" s="24"/>
      <c r="I180" s="25"/>
      <c r="J180" s="25"/>
    </row>
    <row r="181" spans="2:10" ht="30.75" customHeight="1">
      <c r="B181" s="120" t="s">
        <v>186</v>
      </c>
      <c r="C181" s="120"/>
      <c r="D181" s="120"/>
      <c r="E181" s="120"/>
      <c r="F181" s="120"/>
      <c r="G181" s="120"/>
      <c r="H181" s="120"/>
      <c r="I181" s="120"/>
      <c r="J181" s="120"/>
    </row>
    <row r="182" spans="2:10" ht="18" customHeight="1">
      <c r="B182" s="23"/>
      <c r="C182" s="23"/>
      <c r="D182" s="23"/>
      <c r="E182" s="23"/>
      <c r="F182" s="23"/>
      <c r="G182" s="24"/>
      <c r="H182" s="24"/>
      <c r="I182" s="25"/>
      <c r="J182" s="25"/>
    </row>
    <row r="183" spans="2:10" ht="13.9" customHeight="1">
      <c r="B183" s="26"/>
      <c r="C183" s="26"/>
      <c r="D183" s="26"/>
      <c r="E183" s="26"/>
      <c r="F183" s="26"/>
      <c r="G183" s="53"/>
      <c r="H183" s="54"/>
      <c r="I183" s="54"/>
      <c r="J183" s="54"/>
    </row>
    <row r="184" spans="2:10" ht="13.5">
      <c r="B184" s="15"/>
      <c r="C184" s="15"/>
      <c r="D184" s="15"/>
      <c r="E184" s="15"/>
      <c r="F184" s="16"/>
      <c r="G184" s="55"/>
      <c r="H184" s="55"/>
      <c r="I184" s="56"/>
      <c r="J184" s="56"/>
    </row>
    <row r="185" spans="2:10" ht="13.9" customHeight="1">
      <c r="B185" s="116" t="s">
        <v>187</v>
      </c>
      <c r="C185" s="117"/>
      <c r="D185" s="117"/>
      <c r="E185" s="117"/>
      <c r="F185" s="118"/>
      <c r="G185" s="135" t="s">
        <v>188</v>
      </c>
      <c r="H185" s="136"/>
      <c r="I185" s="138">
        <v>0</v>
      </c>
      <c r="J185" s="139"/>
    </row>
    <row r="186" spans="2:10" ht="13.9" customHeight="1">
      <c r="B186" s="119"/>
      <c r="C186" s="120"/>
      <c r="D186" s="120"/>
      <c r="E186" s="120"/>
      <c r="F186" s="121"/>
      <c r="G186" s="135" t="s">
        <v>189</v>
      </c>
      <c r="H186" s="136"/>
      <c r="I186" s="138">
        <v>0</v>
      </c>
      <c r="J186" s="139"/>
    </row>
    <row r="187" spans="2:10" ht="13.9" customHeight="1">
      <c r="B187" s="119"/>
      <c r="C187" s="120"/>
      <c r="D187" s="120"/>
      <c r="E187" s="120"/>
      <c r="F187" s="121"/>
      <c r="G187" s="155" t="s">
        <v>190</v>
      </c>
      <c r="H187" s="136"/>
      <c r="I187" s="138">
        <v>0</v>
      </c>
      <c r="J187" s="139"/>
    </row>
    <row r="188" spans="2:10" ht="12.75">
      <c r="B188" s="119"/>
      <c r="C188" s="120"/>
      <c r="D188" s="120"/>
      <c r="E188" s="120"/>
      <c r="F188" s="121"/>
      <c r="G188" s="155" t="s">
        <v>191</v>
      </c>
      <c r="H188" s="136"/>
      <c r="I188" s="138">
        <v>0</v>
      </c>
      <c r="J188" s="139"/>
    </row>
    <row r="189" spans="2:10" ht="13.5" customHeight="1">
      <c r="B189" s="119"/>
      <c r="C189" s="120"/>
      <c r="D189" s="120"/>
      <c r="E189" s="120"/>
      <c r="F189" s="121"/>
      <c r="G189" s="155" t="s">
        <v>192</v>
      </c>
      <c r="H189" s="136"/>
      <c r="I189" s="138">
        <v>0</v>
      </c>
      <c r="J189" s="139"/>
    </row>
    <row r="190" spans="2:10" ht="12.75">
      <c r="B190" s="119"/>
      <c r="C190" s="120"/>
      <c r="D190" s="120"/>
      <c r="E190" s="120"/>
      <c r="F190" s="121"/>
      <c r="G190" s="155" t="s">
        <v>193</v>
      </c>
      <c r="H190" s="136"/>
      <c r="I190" s="138">
        <v>0</v>
      </c>
      <c r="J190" s="139"/>
    </row>
    <row r="191" spans="2:10" ht="12.75">
      <c r="B191" s="119"/>
      <c r="C191" s="120"/>
      <c r="D191" s="120"/>
      <c r="E191" s="120"/>
      <c r="F191" s="121"/>
      <c r="G191" s="98" t="s">
        <v>17</v>
      </c>
      <c r="H191" s="93"/>
      <c r="I191" s="138">
        <v>0</v>
      </c>
      <c r="J191" s="139"/>
    </row>
    <row r="192" spans="2:10" ht="12.75">
      <c r="B192" s="122"/>
      <c r="C192" s="123"/>
      <c r="D192" s="123"/>
      <c r="E192" s="123"/>
      <c r="F192" s="124"/>
      <c r="G192" s="57" t="s">
        <v>7</v>
      </c>
      <c r="H192" s="78"/>
      <c r="I192" s="156">
        <f>SUM(I185:J191)</f>
        <v>0</v>
      </c>
      <c r="J192" s="157"/>
    </row>
    <row r="193" spans="2:11" ht="14.45" customHeight="1">
      <c r="B193" s="81"/>
      <c r="C193" s="81"/>
      <c r="D193" s="81"/>
      <c r="E193" s="81"/>
      <c r="F193" s="81"/>
      <c r="G193" s="82"/>
      <c r="H193" s="83"/>
      <c r="I193" s="84"/>
      <c r="J193" s="84"/>
    </row>
    <row r="194" spans="2:11" ht="12.75">
      <c r="G194" s="39"/>
      <c r="H194" s="39"/>
      <c r="I194" s="39"/>
      <c r="J194" s="39"/>
    </row>
    <row r="195" spans="2:11" ht="13.15" customHeight="1">
      <c r="B195" s="17"/>
      <c r="C195" s="17"/>
      <c r="D195" s="17"/>
      <c r="E195" s="17"/>
      <c r="F195" s="17"/>
      <c r="G195" s="50"/>
      <c r="H195" s="51"/>
      <c r="I195" s="51"/>
      <c r="J195" s="51"/>
      <c r="K195" s="12"/>
    </row>
    <row r="196" spans="2:11" ht="13.9" customHeight="1">
      <c r="B196" s="116" t="s">
        <v>194</v>
      </c>
      <c r="C196" s="117"/>
      <c r="D196" s="117"/>
      <c r="E196" s="117"/>
      <c r="F196" s="118"/>
      <c r="G196" s="135" t="s">
        <v>195</v>
      </c>
      <c r="H196" s="136"/>
      <c r="I196" s="138">
        <v>0</v>
      </c>
      <c r="J196" s="139"/>
    </row>
    <row r="197" spans="2:11" ht="13.9" customHeight="1">
      <c r="B197" s="119"/>
      <c r="C197" s="120"/>
      <c r="D197" s="120"/>
      <c r="E197" s="120"/>
      <c r="F197" s="121"/>
      <c r="G197" s="135" t="s">
        <v>196</v>
      </c>
      <c r="H197" s="136"/>
      <c r="I197" s="138">
        <v>0</v>
      </c>
      <c r="J197" s="139"/>
    </row>
    <row r="198" spans="2:11" ht="13.9" customHeight="1">
      <c r="B198" s="119"/>
      <c r="C198" s="120"/>
      <c r="D198" s="120"/>
      <c r="E198" s="120"/>
      <c r="F198" s="121"/>
      <c r="G198" s="135" t="s">
        <v>197</v>
      </c>
      <c r="H198" s="136"/>
      <c r="I198" s="138">
        <v>0</v>
      </c>
      <c r="J198" s="139"/>
    </row>
    <row r="199" spans="2:11" ht="12.75">
      <c r="B199" s="119"/>
      <c r="C199" s="120"/>
      <c r="D199" s="120"/>
      <c r="E199" s="120"/>
      <c r="F199" s="121"/>
      <c r="G199" s="135" t="s">
        <v>198</v>
      </c>
      <c r="H199" s="136"/>
      <c r="I199" s="138">
        <v>0</v>
      </c>
      <c r="J199" s="139"/>
    </row>
    <row r="200" spans="2:11" ht="12.75">
      <c r="B200" s="119"/>
      <c r="C200" s="120"/>
      <c r="D200" s="120"/>
      <c r="E200" s="120"/>
      <c r="F200" s="121"/>
      <c r="G200" s="135" t="s">
        <v>199</v>
      </c>
      <c r="H200" s="136"/>
      <c r="I200" s="138">
        <v>0</v>
      </c>
      <c r="J200" s="139"/>
    </row>
    <row r="201" spans="2:11" ht="12.75">
      <c r="B201" s="119"/>
      <c r="C201" s="120"/>
      <c r="D201" s="120"/>
      <c r="E201" s="120"/>
      <c r="F201" s="121"/>
      <c r="G201" s="135" t="s">
        <v>200</v>
      </c>
      <c r="H201" s="136"/>
      <c r="I201" s="138">
        <v>0</v>
      </c>
      <c r="J201" s="139"/>
    </row>
    <row r="202" spans="2:11" ht="12.75">
      <c r="B202" s="119"/>
      <c r="C202" s="120"/>
      <c r="D202" s="120"/>
      <c r="E202" s="120"/>
      <c r="F202" s="121"/>
      <c r="G202" s="92" t="s">
        <v>201</v>
      </c>
      <c r="H202" s="93"/>
      <c r="I202" s="138">
        <v>0</v>
      </c>
      <c r="J202" s="139"/>
    </row>
    <row r="203" spans="2:11" ht="12.75">
      <c r="B203" s="119"/>
      <c r="C203" s="120"/>
      <c r="D203" s="120"/>
      <c r="E203" s="120"/>
      <c r="F203" s="121"/>
      <c r="G203" s="158" t="s">
        <v>17</v>
      </c>
      <c r="H203" s="136"/>
      <c r="I203" s="138">
        <v>0</v>
      </c>
      <c r="J203" s="139"/>
    </row>
    <row r="204" spans="2:11" ht="12.75">
      <c r="B204" s="119"/>
      <c r="C204" s="120"/>
      <c r="D204" s="120"/>
      <c r="E204" s="120"/>
      <c r="F204" s="121"/>
      <c r="G204" s="98" t="s">
        <v>17</v>
      </c>
      <c r="H204" s="93"/>
      <c r="I204" s="138">
        <v>0</v>
      </c>
      <c r="J204" s="139"/>
    </row>
    <row r="205" spans="2:11" ht="12.75">
      <c r="B205" s="122"/>
      <c r="C205" s="123"/>
      <c r="D205" s="123"/>
      <c r="E205" s="123"/>
      <c r="F205" s="124"/>
      <c r="G205" s="57" t="s">
        <v>7</v>
      </c>
      <c r="H205" s="78"/>
      <c r="I205" s="156">
        <f>SUM(I196:J204)</f>
        <v>0</v>
      </c>
      <c r="J205" s="157"/>
    </row>
    <row r="206" spans="2:11" ht="14.25">
      <c r="B206" s="89"/>
      <c r="C206" s="89"/>
      <c r="D206" s="89"/>
      <c r="E206" s="89"/>
      <c r="F206" s="89"/>
      <c r="G206" s="90"/>
      <c r="H206" s="90"/>
      <c r="I206" s="90"/>
      <c r="J206" s="90"/>
    </row>
    <row r="207" spans="2:11" ht="14.25">
      <c r="B207" s="29"/>
      <c r="C207" s="29"/>
      <c r="D207" s="29"/>
      <c r="E207" s="29"/>
      <c r="F207" s="29"/>
      <c r="G207" s="59"/>
      <c r="H207" s="59"/>
      <c r="I207" s="59"/>
      <c r="J207" s="59"/>
    </row>
    <row r="208" spans="2:11" ht="14.25">
      <c r="B208" s="20"/>
      <c r="C208" s="20"/>
      <c r="D208" s="20"/>
      <c r="E208" s="20"/>
      <c r="F208" s="20"/>
      <c r="G208" s="58"/>
      <c r="H208" s="58"/>
      <c r="I208" s="58"/>
      <c r="J208" s="58"/>
    </row>
    <row r="209" spans="2:10" ht="13.5" customHeight="1">
      <c r="B209" s="116" t="s">
        <v>202</v>
      </c>
      <c r="C209" s="117"/>
      <c r="D209" s="117"/>
      <c r="E209" s="117"/>
      <c r="F209" s="118"/>
      <c r="G209" s="125" t="s">
        <v>203</v>
      </c>
      <c r="H209" s="126"/>
      <c r="I209" s="112">
        <v>0</v>
      </c>
      <c r="J209" s="113"/>
    </row>
    <row r="210" spans="2:10" ht="13.5" customHeight="1">
      <c r="B210" s="119"/>
      <c r="C210" s="120"/>
      <c r="D210" s="120"/>
      <c r="E210" s="120"/>
      <c r="F210" s="121"/>
      <c r="G210" s="125" t="s">
        <v>204</v>
      </c>
      <c r="H210" s="126"/>
      <c r="I210" s="112">
        <v>0</v>
      </c>
      <c r="J210" s="113"/>
    </row>
    <row r="211" spans="2:10" ht="13.9" customHeight="1">
      <c r="B211" s="119"/>
      <c r="C211" s="120"/>
      <c r="D211" s="120"/>
      <c r="E211" s="120"/>
      <c r="F211" s="121"/>
      <c r="G211" s="125" t="s">
        <v>205</v>
      </c>
      <c r="H211" s="126"/>
      <c r="I211" s="112">
        <v>0</v>
      </c>
      <c r="J211" s="113"/>
    </row>
    <row r="212" spans="2:10" ht="13.9" customHeight="1">
      <c r="B212" s="119"/>
      <c r="C212" s="120"/>
      <c r="D212" s="120"/>
      <c r="E212" s="120"/>
      <c r="F212" s="121"/>
      <c r="G212" s="125" t="s">
        <v>206</v>
      </c>
      <c r="H212" s="126"/>
      <c r="I212" s="112">
        <v>0</v>
      </c>
      <c r="J212" s="113"/>
    </row>
    <row r="213" spans="2:10" ht="13.9" customHeight="1">
      <c r="B213" s="119"/>
      <c r="C213" s="120"/>
      <c r="D213" s="120"/>
      <c r="E213" s="120"/>
      <c r="F213" s="121"/>
      <c r="G213" s="99" t="s">
        <v>16</v>
      </c>
      <c r="H213" s="78"/>
      <c r="I213" s="112">
        <v>0</v>
      </c>
      <c r="J213" s="113"/>
    </row>
    <row r="214" spans="2:10" ht="13.9" customHeight="1">
      <c r="B214" s="119"/>
      <c r="C214" s="120"/>
      <c r="D214" s="120"/>
      <c r="E214" s="120"/>
      <c r="F214" s="121"/>
      <c r="G214" s="99" t="s">
        <v>17</v>
      </c>
      <c r="H214" s="78"/>
      <c r="I214" s="112">
        <v>0</v>
      </c>
      <c r="J214" s="113"/>
    </row>
    <row r="215" spans="2:10" ht="13.9" customHeight="1">
      <c r="B215" s="119"/>
      <c r="C215" s="120"/>
      <c r="D215" s="120"/>
      <c r="E215" s="120"/>
      <c r="F215" s="121"/>
      <c r="G215" s="99" t="s">
        <v>17</v>
      </c>
      <c r="H215" s="78"/>
      <c r="I215" s="112">
        <v>0</v>
      </c>
      <c r="J215" s="113"/>
    </row>
    <row r="216" spans="2:10" ht="13.9" customHeight="1">
      <c r="B216" s="122"/>
      <c r="C216" s="123"/>
      <c r="D216" s="123"/>
      <c r="E216" s="123"/>
      <c r="F216" s="124"/>
      <c r="G216" s="38" t="s">
        <v>7</v>
      </c>
      <c r="H216" s="78"/>
      <c r="I216" s="114">
        <f>SUM(I209:J215)</f>
        <v>0</v>
      </c>
      <c r="J216" s="115"/>
    </row>
    <row r="217" spans="2:10" ht="14.25">
      <c r="B217" s="89"/>
      <c r="C217" s="89"/>
      <c r="D217" s="89"/>
      <c r="E217" s="89"/>
      <c r="F217" s="89"/>
      <c r="G217" s="90"/>
      <c r="H217" s="90"/>
      <c r="I217" s="90"/>
      <c r="J217" s="90"/>
    </row>
    <row r="218" spans="2:10" ht="14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ht="14.25">
      <c r="B220" s="10"/>
      <c r="C220" s="10"/>
      <c r="D220" s="10"/>
      <c r="E220" s="10"/>
      <c r="F220" s="10"/>
      <c r="G220" s="127" t="s">
        <v>207</v>
      </c>
      <c r="H220" s="128"/>
      <c r="I220" s="131">
        <f>I216+I205+I192</f>
        <v>0</v>
      </c>
      <c r="J220" s="132"/>
    </row>
    <row r="221" spans="2:10" ht="14.25">
      <c r="B221" s="10"/>
      <c r="C221" s="10"/>
      <c r="D221" s="10"/>
      <c r="E221" s="10"/>
      <c r="F221" s="10"/>
      <c r="G221" s="129"/>
      <c r="H221" s="130"/>
      <c r="I221" s="133"/>
      <c r="J221" s="134"/>
    </row>
    <row r="222" spans="2:10" ht="17.45">
      <c r="B222" s="10"/>
      <c r="C222" s="10"/>
      <c r="D222" s="10"/>
      <c r="E222" s="10"/>
      <c r="F222" s="10"/>
      <c r="G222" s="79"/>
      <c r="H222" s="79"/>
      <c r="I222" s="14"/>
      <c r="J222" s="14"/>
    </row>
    <row r="223" spans="2:10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ht="14.25">
      <c r="B224" s="10"/>
      <c r="C224" s="10"/>
      <c r="D224" s="10"/>
      <c r="E224" s="10"/>
      <c r="F224" s="10"/>
      <c r="G224" s="140" t="s">
        <v>208</v>
      </c>
      <c r="H224" s="141"/>
      <c r="I224" s="131">
        <f>I177-I192-I205-I216</f>
        <v>0</v>
      </c>
      <c r="J224" s="132"/>
    </row>
    <row r="225" spans="2:11" ht="13.9" customHeight="1">
      <c r="B225" s="10"/>
      <c r="C225" s="10"/>
      <c r="D225" s="10"/>
      <c r="E225" s="10"/>
      <c r="F225" s="10"/>
      <c r="G225" s="142"/>
      <c r="H225" s="143"/>
      <c r="I225" s="133"/>
      <c r="J225" s="134"/>
    </row>
    <row r="226" spans="2:11" ht="13.9" customHeight="1">
      <c r="B226" s="10"/>
      <c r="C226" s="10"/>
      <c r="D226" s="10"/>
      <c r="E226" s="10"/>
      <c r="F226" s="10"/>
      <c r="G226" s="30"/>
      <c r="H226" s="30"/>
      <c r="I226" s="14"/>
      <c r="J226" s="14"/>
    </row>
    <row r="227" spans="2:11" ht="20.25" customHeight="1">
      <c r="B227" s="23"/>
      <c r="C227" s="23"/>
      <c r="D227" s="23"/>
      <c r="E227" s="23"/>
      <c r="F227" s="23"/>
      <c r="G227" s="24"/>
      <c r="H227" s="24"/>
      <c r="I227" s="25"/>
      <c r="J227" s="25"/>
    </row>
    <row r="228" spans="2:11" ht="35.25" customHeight="1">
      <c r="B228" s="120" t="s">
        <v>209</v>
      </c>
      <c r="C228" s="120"/>
      <c r="D228" s="120"/>
      <c r="E228" s="120"/>
      <c r="F228" s="120"/>
      <c r="G228" s="120"/>
      <c r="H228" s="120"/>
      <c r="I228" s="120"/>
      <c r="J228" s="120"/>
    </row>
    <row r="229" spans="2:11" ht="21.75" customHeight="1">
      <c r="B229" s="23"/>
      <c r="C229" s="23"/>
      <c r="D229" s="23"/>
      <c r="E229" s="23"/>
      <c r="F229" s="23"/>
      <c r="G229" s="24"/>
      <c r="H229" s="24"/>
      <c r="I229" s="25"/>
      <c r="J229" s="25"/>
    </row>
    <row r="230" spans="2:11" ht="13.9" customHeight="1">
      <c r="B230" s="10"/>
      <c r="C230" s="10"/>
      <c r="D230" s="10"/>
      <c r="E230" s="10"/>
      <c r="F230" s="10"/>
      <c r="G230" s="30"/>
      <c r="H230" s="30"/>
      <c r="I230" s="14"/>
      <c r="J230" s="14"/>
    </row>
    <row r="231" spans="2:11" ht="13.9" customHeight="1">
      <c r="B231" s="17"/>
      <c r="C231" s="17"/>
      <c r="D231" s="17"/>
      <c r="E231" s="17"/>
      <c r="F231" s="17"/>
      <c r="G231" s="18"/>
      <c r="H231" s="19"/>
      <c r="I231" s="19"/>
      <c r="J231" s="19"/>
    </row>
    <row r="232" spans="2:11" ht="13.5" customHeight="1">
      <c r="B232" s="116" t="s">
        <v>210</v>
      </c>
      <c r="C232" s="117"/>
      <c r="D232" s="117"/>
      <c r="E232" s="117"/>
      <c r="F232" s="118"/>
      <c r="G232" s="135" t="s">
        <v>211</v>
      </c>
      <c r="H232" s="136"/>
      <c r="I232" s="112">
        <v>0</v>
      </c>
      <c r="J232" s="113"/>
    </row>
    <row r="233" spans="2:11" ht="13.5" customHeight="1">
      <c r="B233" s="119"/>
      <c r="C233" s="120"/>
      <c r="D233" s="120"/>
      <c r="E233" s="120"/>
      <c r="F233" s="121"/>
      <c r="G233" s="92" t="s">
        <v>212</v>
      </c>
      <c r="H233" s="93"/>
      <c r="I233" s="112">
        <v>0</v>
      </c>
      <c r="J233" s="113"/>
    </row>
    <row r="234" spans="2:11" ht="13.9" customHeight="1">
      <c r="B234" s="119"/>
      <c r="C234" s="120"/>
      <c r="D234" s="120"/>
      <c r="E234" s="120"/>
      <c r="F234" s="121"/>
      <c r="G234" s="135" t="s">
        <v>213</v>
      </c>
      <c r="H234" s="136"/>
      <c r="I234" s="112">
        <v>0</v>
      </c>
      <c r="J234" s="113"/>
    </row>
    <row r="235" spans="2:11" ht="13.9" customHeight="1">
      <c r="B235" s="119"/>
      <c r="C235" s="120"/>
      <c r="D235" s="120"/>
      <c r="E235" s="120"/>
      <c r="F235" s="121"/>
      <c r="G235" s="92" t="s">
        <v>214</v>
      </c>
      <c r="H235" s="92"/>
      <c r="I235" s="112">
        <v>0</v>
      </c>
      <c r="J235" s="113"/>
    </row>
    <row r="236" spans="2:11" ht="13.9" customHeight="1">
      <c r="B236" s="119"/>
      <c r="C236" s="120"/>
      <c r="D236" s="120"/>
      <c r="E236" s="120"/>
      <c r="F236" s="121"/>
      <c r="G236" s="92" t="s">
        <v>215</v>
      </c>
      <c r="H236" s="92"/>
      <c r="I236" s="112">
        <v>0</v>
      </c>
      <c r="J236" s="113"/>
      <c r="K236" s="13" t="s">
        <v>216</v>
      </c>
    </row>
    <row r="237" spans="2:11" ht="13.9" customHeight="1">
      <c r="B237" s="119"/>
      <c r="C237" s="120"/>
      <c r="D237" s="120"/>
      <c r="E237" s="120"/>
      <c r="F237" s="121"/>
      <c r="G237" s="92" t="s">
        <v>217</v>
      </c>
      <c r="H237" s="92"/>
      <c r="I237" s="112">
        <v>0</v>
      </c>
      <c r="J237" s="113"/>
    </row>
    <row r="238" spans="2:11" ht="13.9" customHeight="1">
      <c r="B238" s="119"/>
      <c r="C238" s="120"/>
      <c r="D238" s="120"/>
      <c r="E238" s="120"/>
      <c r="F238" s="121"/>
      <c r="G238" s="92" t="s">
        <v>17</v>
      </c>
      <c r="H238" s="92"/>
      <c r="I238" s="112">
        <v>0</v>
      </c>
      <c r="J238" s="113"/>
    </row>
    <row r="239" spans="2:11" ht="13.9" customHeight="1">
      <c r="B239" s="122"/>
      <c r="C239" s="123"/>
      <c r="D239" s="123"/>
      <c r="E239" s="123"/>
      <c r="F239" s="124"/>
      <c r="G239" s="57" t="s">
        <v>7</v>
      </c>
      <c r="H239" s="78"/>
      <c r="I239" s="114">
        <f>SUM(I232:J238)</f>
        <v>0</v>
      </c>
      <c r="J239" s="115"/>
    </row>
    <row r="240" spans="2:11" ht="13.9" customHeight="1">
      <c r="B240" s="81"/>
      <c r="C240" s="81"/>
      <c r="D240" s="81"/>
      <c r="E240" s="81"/>
      <c r="F240" s="81"/>
      <c r="G240" s="82"/>
      <c r="H240" s="83"/>
      <c r="I240" s="85"/>
      <c r="J240" s="85"/>
    </row>
    <row r="241" spans="2:10" ht="13.9" customHeight="1">
      <c r="B241" s="10"/>
      <c r="C241" s="10"/>
      <c r="D241" s="10"/>
      <c r="E241" s="10"/>
      <c r="F241" s="10"/>
      <c r="G241" s="60"/>
      <c r="H241" s="60"/>
      <c r="I241" s="61"/>
      <c r="J241" s="61"/>
    </row>
    <row r="242" spans="2:10" ht="13.9" customHeight="1">
      <c r="B242" s="17"/>
      <c r="C242" s="17"/>
      <c r="D242" s="17"/>
      <c r="E242" s="17"/>
      <c r="F242" s="17"/>
      <c r="G242" s="50"/>
      <c r="H242" s="51"/>
      <c r="I242" s="51"/>
      <c r="J242" s="51"/>
    </row>
    <row r="243" spans="2:10" ht="13.5" customHeight="1">
      <c r="B243" s="116" t="s">
        <v>218</v>
      </c>
      <c r="C243" s="117"/>
      <c r="D243" s="117"/>
      <c r="E243" s="117"/>
      <c r="F243" s="118"/>
      <c r="G243" s="160" t="s">
        <v>219</v>
      </c>
      <c r="H243" s="136"/>
      <c r="I243" s="112">
        <v>0</v>
      </c>
      <c r="J243" s="113"/>
    </row>
    <row r="244" spans="2:10" ht="13.5" customHeight="1">
      <c r="B244" s="119"/>
      <c r="C244" s="120"/>
      <c r="D244" s="120"/>
      <c r="E244" s="120"/>
      <c r="F244" s="121"/>
      <c r="G244" s="98" t="s">
        <v>220</v>
      </c>
      <c r="H244" s="93"/>
      <c r="I244" s="112">
        <v>0</v>
      </c>
      <c r="J244" s="113"/>
    </row>
    <row r="245" spans="2:10" ht="13.9" customHeight="1">
      <c r="B245" s="119"/>
      <c r="C245" s="120"/>
      <c r="D245" s="120"/>
      <c r="E245" s="120"/>
      <c r="F245" s="121"/>
      <c r="G245" s="160" t="s">
        <v>221</v>
      </c>
      <c r="H245" s="136"/>
      <c r="I245" s="112">
        <v>0</v>
      </c>
      <c r="J245" s="113"/>
    </row>
    <row r="246" spans="2:10" ht="13.9" customHeight="1">
      <c r="B246" s="119"/>
      <c r="C246" s="120"/>
      <c r="D246" s="120"/>
      <c r="E246" s="120"/>
      <c r="F246" s="121"/>
      <c r="G246" s="98" t="s">
        <v>222</v>
      </c>
      <c r="H246" s="92"/>
      <c r="I246" s="112">
        <v>0</v>
      </c>
      <c r="J246" s="113"/>
    </row>
    <row r="247" spans="2:10" ht="13.9" customHeight="1">
      <c r="B247" s="119"/>
      <c r="C247" s="120"/>
      <c r="D247" s="120"/>
      <c r="E247" s="120"/>
      <c r="F247" s="121"/>
      <c r="G247" s="98" t="s">
        <v>17</v>
      </c>
      <c r="H247" s="92"/>
      <c r="I247" s="112">
        <v>0</v>
      </c>
      <c r="J247" s="113"/>
    </row>
    <row r="248" spans="2:10" ht="13.9" customHeight="1">
      <c r="B248" s="119"/>
      <c r="C248" s="120"/>
      <c r="D248" s="120"/>
      <c r="E248" s="120"/>
      <c r="F248" s="121"/>
      <c r="G248" s="98" t="s">
        <v>17</v>
      </c>
      <c r="H248" s="92"/>
      <c r="I248" s="112">
        <v>0</v>
      </c>
      <c r="J248" s="113"/>
    </row>
    <row r="249" spans="2:10" ht="13.9" customHeight="1">
      <c r="B249" s="119"/>
      <c r="C249" s="120"/>
      <c r="D249" s="120"/>
      <c r="E249" s="120"/>
      <c r="F249" s="121"/>
      <c r="G249" s="98" t="s">
        <v>17</v>
      </c>
      <c r="H249" s="92"/>
      <c r="I249" s="112">
        <v>0</v>
      </c>
      <c r="J249" s="113"/>
    </row>
    <row r="250" spans="2:10" ht="13.9" customHeight="1">
      <c r="B250" s="122"/>
      <c r="C250" s="123"/>
      <c r="D250" s="123"/>
      <c r="E250" s="123"/>
      <c r="F250" s="124"/>
      <c r="G250" s="38" t="s">
        <v>7</v>
      </c>
      <c r="H250" s="78"/>
      <c r="I250" s="114">
        <f>SUM(I243:J249)</f>
        <v>0</v>
      </c>
      <c r="J250" s="115"/>
    </row>
    <row r="251" spans="2:10" ht="15.75" customHeight="1">
      <c r="B251" s="81"/>
      <c r="C251" s="81"/>
      <c r="D251" s="81"/>
      <c r="E251" s="81"/>
      <c r="F251" s="81"/>
      <c r="G251" s="86"/>
      <c r="H251" s="87"/>
      <c r="I251" s="88"/>
      <c r="J251" s="88"/>
    </row>
    <row r="252" spans="2:10" ht="13.9" customHeight="1">
      <c r="B252" s="31"/>
      <c r="C252" s="31"/>
      <c r="D252" s="31"/>
      <c r="E252" s="31"/>
      <c r="F252" s="31"/>
      <c r="G252" s="27"/>
      <c r="H252" s="28"/>
      <c r="I252" s="32"/>
      <c r="J252" s="32"/>
    </row>
    <row r="253" spans="2:10" ht="13.9" customHeight="1">
      <c r="B253" s="31"/>
      <c r="C253" s="31"/>
      <c r="D253" s="31"/>
      <c r="E253" s="31"/>
      <c r="F253" s="31"/>
      <c r="G253" s="127" t="s">
        <v>223</v>
      </c>
      <c r="H253" s="128"/>
      <c r="I253" s="131">
        <f>I239+I250</f>
        <v>0</v>
      </c>
      <c r="J253" s="132"/>
    </row>
    <row r="254" spans="2:10" ht="13.9" customHeight="1">
      <c r="B254" s="31"/>
      <c r="C254" s="31"/>
      <c r="D254" s="31"/>
      <c r="E254" s="31"/>
      <c r="F254" s="31"/>
      <c r="G254" s="129"/>
      <c r="H254" s="130"/>
      <c r="I254" s="133"/>
      <c r="J254" s="134"/>
    </row>
    <row r="255" spans="2:10" ht="13.9" customHeight="1">
      <c r="B255" s="31"/>
      <c r="C255" s="31"/>
      <c r="D255" s="31"/>
      <c r="E255" s="31"/>
      <c r="F255" s="31"/>
      <c r="G255" s="75"/>
      <c r="H255" s="75"/>
      <c r="I255" s="14"/>
      <c r="J255" s="14"/>
    </row>
    <row r="256" spans="2:10" ht="13.9" customHeight="1">
      <c r="B256" s="31"/>
      <c r="C256" s="31"/>
      <c r="D256" s="31"/>
      <c r="E256" s="31"/>
      <c r="F256" s="31"/>
      <c r="G256" s="76"/>
      <c r="H256" s="76"/>
      <c r="I256" s="10"/>
      <c r="J256" s="10"/>
    </row>
    <row r="257" spans="2:10" ht="13.9" customHeight="1">
      <c r="B257" s="31"/>
      <c r="C257" s="31"/>
      <c r="D257" s="31"/>
      <c r="E257" s="31"/>
      <c r="F257" s="31"/>
      <c r="G257" s="127" t="s">
        <v>224</v>
      </c>
      <c r="H257" s="128"/>
      <c r="I257" s="131">
        <f>I224-I253</f>
        <v>0</v>
      </c>
      <c r="J257" s="132"/>
    </row>
    <row r="258" spans="2:10" ht="13.9" customHeight="1">
      <c r="B258" s="10"/>
      <c r="C258" s="10"/>
      <c r="D258" s="10"/>
      <c r="E258" s="10"/>
      <c r="F258" s="10"/>
      <c r="G258" s="129"/>
      <c r="H258" s="130"/>
      <c r="I258" s="133"/>
      <c r="J258" s="134"/>
    </row>
    <row r="259" spans="2:10" ht="13.9" customHeight="1">
      <c r="B259" s="10"/>
      <c r="C259" s="10"/>
      <c r="D259" s="10"/>
      <c r="E259" s="10"/>
      <c r="F259" s="10"/>
      <c r="G259" s="30"/>
      <c r="H259" s="30"/>
      <c r="I259" s="14"/>
      <c r="J259" s="14"/>
    </row>
    <row r="260" spans="2:10" ht="13.9" customHeight="1">
      <c r="B260" s="10"/>
      <c r="C260" s="10"/>
      <c r="D260" s="10"/>
      <c r="E260" s="10"/>
      <c r="F260" s="10"/>
      <c r="G260" s="30"/>
      <c r="H260" s="30"/>
      <c r="I260" s="14"/>
      <c r="J260" s="14"/>
    </row>
    <row r="261" spans="2:10" ht="13.9" customHeight="1">
      <c r="B261" s="10"/>
      <c r="C261" s="10"/>
      <c r="D261" s="10"/>
      <c r="E261" s="10"/>
      <c r="F261" s="33" t="s">
        <v>225</v>
      </c>
      <c r="G261" s="13" t="s">
        <v>226</v>
      </c>
      <c r="H261" s="30"/>
      <c r="I261" s="14"/>
      <c r="J261" s="14"/>
    </row>
    <row r="262" spans="2:10" ht="13.9" customHeight="1">
      <c r="B262" s="10"/>
      <c r="C262" s="10"/>
      <c r="D262" s="10"/>
      <c r="E262" s="10"/>
      <c r="F262" s="33" t="s">
        <v>227</v>
      </c>
      <c r="G262" s="13" t="s">
        <v>228</v>
      </c>
      <c r="H262" s="10"/>
      <c r="I262" s="10"/>
      <c r="J262" s="10"/>
    </row>
    <row r="263" spans="2:10" ht="13.9" customHeight="1">
      <c r="B263" s="161" t="s">
        <v>229</v>
      </c>
      <c r="C263" s="161"/>
      <c r="D263" s="161"/>
      <c r="E263" s="161"/>
      <c r="F263" s="161"/>
      <c r="G263" s="96" t="s">
        <v>230</v>
      </c>
      <c r="H263" s="97"/>
      <c r="I263" s="162">
        <v>0</v>
      </c>
      <c r="J263" s="163"/>
    </row>
    <row r="264" spans="2:10" ht="13.9" customHeight="1">
      <c r="B264" s="161"/>
      <c r="C264" s="161"/>
      <c r="D264" s="161"/>
      <c r="E264" s="161"/>
      <c r="F264" s="161"/>
      <c r="G264" s="164" t="s">
        <v>231</v>
      </c>
      <c r="H264" s="165"/>
      <c r="I264" s="162">
        <v>0</v>
      </c>
      <c r="J264" s="163"/>
    </row>
    <row r="265" spans="2:10" ht="13.9" customHeight="1">
      <c r="B265" s="161"/>
      <c r="C265" s="161"/>
      <c r="D265" s="161"/>
      <c r="E265" s="161"/>
      <c r="F265" s="161"/>
      <c r="G265" s="96" t="s">
        <v>232</v>
      </c>
      <c r="H265" s="97"/>
      <c r="I265" s="162">
        <v>0</v>
      </c>
      <c r="J265" s="163"/>
    </row>
    <row r="266" spans="2:10" ht="13.9" customHeight="1">
      <c r="B266" s="161"/>
      <c r="C266" s="161"/>
      <c r="D266" s="161"/>
      <c r="E266" s="161"/>
      <c r="F266" s="161"/>
      <c r="G266" s="166" t="s">
        <v>233</v>
      </c>
      <c r="H266" s="167"/>
      <c r="I266" s="162">
        <v>0</v>
      </c>
      <c r="J266" s="163"/>
    </row>
    <row r="267" spans="2:10" ht="15" customHeight="1">
      <c r="B267" s="161"/>
      <c r="C267" s="161"/>
      <c r="D267" s="161"/>
      <c r="E267" s="161"/>
      <c r="F267" s="161"/>
      <c r="G267" s="168" t="s">
        <v>234</v>
      </c>
      <c r="H267" s="168"/>
      <c r="I267" s="162">
        <v>0</v>
      </c>
      <c r="J267" s="163"/>
    </row>
    <row r="268" spans="2:10" ht="16.899999999999999" customHeight="1">
      <c r="B268" s="161"/>
      <c r="C268" s="161"/>
      <c r="D268" s="161"/>
      <c r="E268" s="161"/>
      <c r="F268" s="161"/>
      <c r="G268" s="169" t="s">
        <v>7</v>
      </c>
      <c r="H268" s="169"/>
      <c r="I268" s="170">
        <f>SUM(I263:J267)</f>
        <v>0</v>
      </c>
      <c r="J268" s="171"/>
    </row>
    <row r="269" spans="2:10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ht="14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ht="13.5">
      <c r="B271" s="197" t="s">
        <v>235</v>
      </c>
      <c r="C271" s="197"/>
      <c r="D271" s="197"/>
      <c r="E271" s="197"/>
      <c r="F271" s="197"/>
      <c r="G271" s="96" t="s">
        <v>236</v>
      </c>
      <c r="H271" s="97"/>
      <c r="I271" s="162">
        <v>0</v>
      </c>
      <c r="J271" s="163"/>
    </row>
    <row r="272" spans="2:10" ht="13.5">
      <c r="B272" s="197"/>
      <c r="C272" s="197"/>
      <c r="D272" s="197"/>
      <c r="E272" s="197"/>
      <c r="F272" s="197"/>
      <c r="G272" s="164" t="s">
        <v>237</v>
      </c>
      <c r="H272" s="165"/>
      <c r="I272" s="162">
        <v>0</v>
      </c>
      <c r="J272" s="163"/>
    </row>
    <row r="273" spans="2:10" ht="13.5">
      <c r="B273" s="197"/>
      <c r="C273" s="197"/>
      <c r="D273" s="197"/>
      <c r="E273" s="197"/>
      <c r="F273" s="197"/>
      <c r="G273" s="96" t="s">
        <v>238</v>
      </c>
      <c r="H273" s="97"/>
      <c r="I273" s="162">
        <v>0</v>
      </c>
      <c r="J273" s="163"/>
    </row>
    <row r="274" spans="2:10" ht="13.5">
      <c r="B274" s="197"/>
      <c r="C274" s="197"/>
      <c r="D274" s="197"/>
      <c r="E274" s="197"/>
      <c r="F274" s="197"/>
      <c r="G274" s="166" t="s">
        <v>239</v>
      </c>
      <c r="H274" s="167"/>
      <c r="I274" s="162">
        <v>0</v>
      </c>
      <c r="J274" s="163"/>
    </row>
    <row r="275" spans="2:10" ht="13.5">
      <c r="B275" s="197"/>
      <c r="C275" s="197"/>
      <c r="D275" s="197"/>
      <c r="E275" s="197"/>
      <c r="F275" s="197"/>
      <c r="G275" s="164" t="s">
        <v>240</v>
      </c>
      <c r="H275" s="165"/>
      <c r="I275" s="162">
        <v>0</v>
      </c>
      <c r="J275" s="163"/>
    </row>
    <row r="276" spans="2:10" ht="13.5">
      <c r="B276" s="197"/>
      <c r="C276" s="197"/>
      <c r="D276" s="197"/>
      <c r="E276" s="197"/>
      <c r="F276" s="197"/>
      <c r="G276" s="164" t="s">
        <v>17</v>
      </c>
      <c r="H276" s="165"/>
      <c r="I276" s="162">
        <v>0</v>
      </c>
      <c r="J276" s="163"/>
    </row>
    <row r="277" spans="2:10" ht="13.5">
      <c r="B277" s="197"/>
      <c r="C277" s="197"/>
      <c r="D277" s="197"/>
      <c r="E277" s="197"/>
      <c r="F277" s="197"/>
      <c r="G277" s="168" t="s">
        <v>17</v>
      </c>
      <c r="H277" s="168"/>
      <c r="I277" s="162">
        <v>0</v>
      </c>
      <c r="J277" s="163"/>
    </row>
    <row r="278" spans="2:10" ht="12.75">
      <c r="B278" s="197"/>
      <c r="C278" s="197"/>
      <c r="D278" s="197"/>
      <c r="E278" s="197"/>
      <c r="F278" s="197"/>
      <c r="G278" s="169" t="s">
        <v>7</v>
      </c>
      <c r="H278" s="169"/>
      <c r="I278" s="170">
        <f>SUM(I271:J277)</f>
        <v>0</v>
      </c>
      <c r="J278" s="171"/>
    </row>
    <row r="279" spans="2:10" ht="23.25">
      <c r="B279" s="77"/>
      <c r="C279" s="77"/>
      <c r="D279" s="77"/>
      <c r="E279" s="77"/>
      <c r="F279" s="77"/>
      <c r="G279" s="10"/>
      <c r="H279" s="10"/>
      <c r="I279" s="10"/>
      <c r="J279" s="10"/>
    </row>
    <row r="280" spans="2:10" ht="14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ht="14.25">
      <c r="B281" s="10"/>
      <c r="C281" s="10"/>
      <c r="D281" s="10"/>
      <c r="E281" s="10"/>
      <c r="F281" s="10"/>
      <c r="G281" s="172" t="s">
        <v>241</v>
      </c>
      <c r="H281" s="173"/>
      <c r="I281" s="176">
        <f>I167+I177-I220-I268+I278</f>
        <v>0</v>
      </c>
      <c r="J281" s="177"/>
    </row>
    <row r="282" spans="2:10" ht="14.25">
      <c r="B282" s="10"/>
      <c r="C282" s="10"/>
      <c r="D282" s="10"/>
      <c r="E282" s="10"/>
      <c r="F282" s="10"/>
      <c r="G282" s="174"/>
      <c r="H282" s="175"/>
      <c r="I282" s="178"/>
      <c r="J282" s="179"/>
    </row>
    <row r="283" spans="2:10" ht="18">
      <c r="B283" s="10"/>
      <c r="C283" s="10"/>
      <c r="D283" s="10"/>
      <c r="E283" s="10"/>
      <c r="F283" s="10"/>
      <c r="G283" s="91"/>
      <c r="H283" s="91"/>
      <c r="I283" s="10"/>
      <c r="J283" s="10"/>
    </row>
    <row r="284" spans="2:10" ht="18">
      <c r="B284" s="10"/>
      <c r="C284" s="10"/>
      <c r="D284" s="10"/>
      <c r="E284" s="10"/>
      <c r="F284" s="10"/>
      <c r="G284" s="91"/>
      <c r="H284" s="91"/>
      <c r="I284" s="10"/>
      <c r="J284" s="10"/>
    </row>
    <row r="285" spans="2:10" ht="14.25">
      <c r="B285" s="10"/>
      <c r="C285" s="10"/>
      <c r="D285" s="10"/>
      <c r="E285" s="10"/>
      <c r="F285" s="10"/>
      <c r="G285" s="180" t="s">
        <v>242</v>
      </c>
      <c r="H285" s="181"/>
      <c r="I285" s="184">
        <f>tblHousing[[#Totals],[ANNUAL]]+tblEntertainment[[#Totals],[ANNUAL]]+tblTransportation[[#Totals],[ANNUAL]]+tblEntertainment19[[#Totals],[ANNUAL]]+tblInsurance[[#Totals],[ANNUAL]]+tblLoans20[[#Totals],[ANNUAL]]+tblTaxes21[[#Totals],[ANNUAL]]+tblFood[[#Totals],[ANNUAL]]+tblPets[[#Totals],[ANNUAL]]+tblSavings22[[#Totals],[ANNUAL]]+tblGifts23[[#Totals],[ANNUAL]]+tblPersonalCare[[#Totals],[ANNUAL]]+tblLegal24[[#Totals],[ANNUAL]]</f>
        <v>0</v>
      </c>
      <c r="J285" s="185"/>
    </row>
    <row r="286" spans="2:10" ht="14.25">
      <c r="B286" s="10"/>
      <c r="C286" s="10"/>
      <c r="D286" s="10"/>
      <c r="E286" s="10"/>
      <c r="F286" s="10"/>
      <c r="G286" s="182"/>
      <c r="H286" s="183"/>
      <c r="I286" s="186"/>
      <c r="J286" s="187"/>
    </row>
    <row r="287" spans="2:10" ht="18">
      <c r="B287" s="10"/>
      <c r="C287" s="10"/>
      <c r="D287" s="10"/>
      <c r="E287" s="10"/>
      <c r="F287" s="10"/>
      <c r="G287" s="91"/>
      <c r="H287" s="91"/>
      <c r="I287" s="10"/>
      <c r="J287" s="10"/>
    </row>
    <row r="288" spans="2:10" ht="18">
      <c r="B288" s="10"/>
      <c r="C288" s="10"/>
      <c r="D288" s="10"/>
      <c r="E288" s="10"/>
      <c r="F288" s="10"/>
      <c r="G288" s="91"/>
      <c r="H288" s="91"/>
      <c r="I288" s="10"/>
      <c r="J288" s="10"/>
    </row>
    <row r="289" spans="2:10" ht="14.25">
      <c r="B289" s="10"/>
      <c r="C289" s="10"/>
      <c r="D289" s="10"/>
      <c r="E289" s="10"/>
      <c r="F289" s="10"/>
      <c r="G289" s="188" t="s">
        <v>243</v>
      </c>
      <c r="H289" s="189"/>
      <c r="I289" s="192">
        <f>I281-I285</f>
        <v>0</v>
      </c>
      <c r="J289" s="193"/>
    </row>
    <row r="290" spans="2:10" ht="14.25">
      <c r="B290" s="10"/>
      <c r="C290" s="10"/>
      <c r="D290" s="10"/>
      <c r="E290" s="10"/>
      <c r="F290" s="10"/>
      <c r="G290" s="190"/>
      <c r="H290" s="191"/>
      <c r="I290" s="194"/>
      <c r="J290" s="195"/>
    </row>
    <row r="291" spans="2:10"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2:10"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2:10"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2:10"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2:10" ht="13.9" customHeight="1">
      <c r="B295" s="11" t="s">
        <v>244</v>
      </c>
      <c r="C295" s="11"/>
      <c r="D295" s="11"/>
      <c r="E295" s="11"/>
      <c r="F295" s="11"/>
      <c r="G295" s="10"/>
      <c r="H295" s="10"/>
      <c r="I295" s="10"/>
      <c r="J295" s="10"/>
    </row>
    <row r="296" spans="2:10" ht="13.9" customHeight="1">
      <c r="B296" s="196"/>
      <c r="C296" s="196"/>
      <c r="D296" s="196"/>
      <c r="E296" s="196"/>
      <c r="F296" s="196"/>
      <c r="G296" s="196"/>
      <c r="H296" s="196"/>
      <c r="I296" s="196"/>
      <c r="J296" s="196"/>
    </row>
    <row r="297" spans="2:10" ht="13.9" customHeight="1">
      <c r="B297" s="196"/>
      <c r="C297" s="196"/>
      <c r="D297" s="196"/>
      <c r="E297" s="196"/>
      <c r="F297" s="196"/>
      <c r="G297" s="196"/>
      <c r="H297" s="196"/>
      <c r="I297" s="196"/>
      <c r="J297" s="196"/>
    </row>
    <row r="298" spans="2:10" ht="13.9" customHeight="1">
      <c r="B298" s="196"/>
      <c r="C298" s="196"/>
      <c r="D298" s="196"/>
      <c r="E298" s="196"/>
      <c r="F298" s="196"/>
      <c r="G298" s="196"/>
      <c r="H298" s="196"/>
      <c r="I298" s="196"/>
      <c r="J298" s="196"/>
    </row>
    <row r="299" spans="2:10" ht="18">
      <c r="B299" s="196"/>
      <c r="C299" s="196"/>
      <c r="D299" s="196"/>
      <c r="E299" s="196"/>
      <c r="F299" s="196"/>
      <c r="G299" s="196"/>
      <c r="H299" s="196"/>
      <c r="I299" s="196"/>
      <c r="J299" s="196"/>
    </row>
    <row r="300" spans="2:10" ht="18">
      <c r="B300" s="196"/>
      <c r="C300" s="196"/>
      <c r="D300" s="196"/>
      <c r="E300" s="196"/>
      <c r="F300" s="196"/>
      <c r="G300" s="196"/>
      <c r="H300" s="196"/>
      <c r="I300" s="196"/>
      <c r="J300" s="196"/>
    </row>
    <row r="301" spans="2:10" ht="18">
      <c r="B301" s="196"/>
      <c r="C301" s="196"/>
      <c r="D301" s="196"/>
      <c r="E301" s="196"/>
      <c r="F301" s="196"/>
      <c r="G301" s="196"/>
      <c r="H301" s="196"/>
      <c r="I301" s="196"/>
      <c r="J301" s="196"/>
    </row>
    <row r="302" spans="2:10" ht="18">
      <c r="B302" s="196"/>
      <c r="C302" s="196"/>
      <c r="D302" s="196"/>
      <c r="E302" s="196"/>
      <c r="F302" s="196"/>
      <c r="G302" s="196"/>
      <c r="H302" s="196"/>
      <c r="I302" s="196"/>
      <c r="J302" s="196"/>
    </row>
    <row r="303" spans="2:10" ht="18">
      <c r="B303" s="196"/>
      <c r="C303" s="196"/>
      <c r="D303" s="196"/>
      <c r="E303" s="196"/>
      <c r="F303" s="196"/>
      <c r="G303" s="196"/>
      <c r="H303" s="196"/>
      <c r="I303" s="196"/>
      <c r="J303" s="196"/>
    </row>
    <row r="304" spans="2:10" ht="18">
      <c r="B304" s="196"/>
      <c r="C304" s="196"/>
      <c r="D304" s="196"/>
      <c r="E304" s="196"/>
      <c r="F304" s="196"/>
      <c r="G304" s="196"/>
      <c r="H304" s="196"/>
      <c r="I304" s="196"/>
      <c r="J304" s="196"/>
    </row>
    <row r="305" spans="2:10" ht="18">
      <c r="B305" s="196"/>
      <c r="C305" s="196"/>
      <c r="D305" s="196"/>
      <c r="E305" s="196"/>
      <c r="F305" s="196"/>
      <c r="G305" s="196"/>
      <c r="H305" s="196"/>
      <c r="I305" s="196"/>
      <c r="J305" s="196"/>
    </row>
    <row r="306" spans="2:10" ht="18">
      <c r="B306" s="196"/>
      <c r="C306" s="196"/>
      <c r="D306" s="196"/>
      <c r="E306" s="196"/>
      <c r="F306" s="196"/>
      <c r="G306" s="196"/>
      <c r="H306" s="196"/>
      <c r="I306" s="196"/>
      <c r="J306" s="196"/>
    </row>
    <row r="307" spans="2:10" ht="18">
      <c r="B307" s="196"/>
      <c r="C307" s="196"/>
      <c r="D307" s="196"/>
      <c r="E307" s="196"/>
      <c r="F307" s="196"/>
      <c r="G307" s="196"/>
      <c r="H307" s="196"/>
      <c r="I307" s="196"/>
      <c r="J307" s="196"/>
    </row>
    <row r="308" spans="2:10"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2:10" ht="12.75"/>
    <row r="310" spans="2:10" ht="12.75"/>
    <row r="311" spans="2:10" ht="12.75"/>
    <row r="312" spans="2:10" ht="12.75"/>
    <row r="315" spans="2:10" ht="12.75"/>
    <row r="316" spans="2:10" ht="12.75"/>
    <row r="317" spans="2:10" ht="12.75"/>
    <row r="318" spans="2:10" ht="12.75"/>
    <row r="319" spans="2:10" ht="12.75"/>
    <row r="323" ht="12.75"/>
    <row r="324" ht="12.75"/>
  </sheetData>
  <mergeCells count="228">
    <mergeCell ref="B165:F167"/>
    <mergeCell ref="G165:H165"/>
    <mergeCell ref="I165:J165"/>
    <mergeCell ref="I166:J166"/>
    <mergeCell ref="I161:J161"/>
    <mergeCell ref="I167:J167"/>
    <mergeCell ref="B155:J155"/>
    <mergeCell ref="B158:F161"/>
    <mergeCell ref="G158:H158"/>
    <mergeCell ref="I158:J158"/>
    <mergeCell ref="I159:J159"/>
    <mergeCell ref="I160:J160"/>
    <mergeCell ref="G161:H161"/>
    <mergeCell ref="G160:H160"/>
    <mergeCell ref="G159:H159"/>
    <mergeCell ref="B50:B53"/>
    <mergeCell ref="C50:D50"/>
    <mergeCell ref="G50:G53"/>
    <mergeCell ref="H50:I50"/>
    <mergeCell ref="C51:D51"/>
    <mergeCell ref="H51:I51"/>
    <mergeCell ref="C52:D52"/>
    <mergeCell ref="H52:I52"/>
    <mergeCell ref="C53:D53"/>
    <mergeCell ref="H53:I53"/>
    <mergeCell ref="H48:I48"/>
    <mergeCell ref="C40:D40"/>
    <mergeCell ref="H40:I40"/>
    <mergeCell ref="B24:B27"/>
    <mergeCell ref="C24:D24"/>
    <mergeCell ref="G24:G27"/>
    <mergeCell ref="H24:I24"/>
    <mergeCell ref="C26:D26"/>
    <mergeCell ref="H26:I26"/>
    <mergeCell ref="C27:D27"/>
    <mergeCell ref="H27:I27"/>
    <mergeCell ref="C25:D25"/>
    <mergeCell ref="H25:I25"/>
    <mergeCell ref="C37:D37"/>
    <mergeCell ref="H31:I31"/>
    <mergeCell ref="C32:D32"/>
    <mergeCell ref="H32:I32"/>
    <mergeCell ref="B271:F278"/>
    <mergeCell ref="I271:J271"/>
    <mergeCell ref="G272:H272"/>
    <mergeCell ref="I272:J272"/>
    <mergeCell ref="I273:J273"/>
    <mergeCell ref="G274:H274"/>
    <mergeCell ref="I274:J274"/>
    <mergeCell ref="G277:H277"/>
    <mergeCell ref="I277:J277"/>
    <mergeCell ref="G278:H278"/>
    <mergeCell ref="I278:J278"/>
    <mergeCell ref="G275:H275"/>
    <mergeCell ref="I275:J275"/>
    <mergeCell ref="G276:H276"/>
    <mergeCell ref="I276:J276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G281:H282"/>
    <mergeCell ref="I281:J282"/>
    <mergeCell ref="G285:H286"/>
    <mergeCell ref="I285:J286"/>
    <mergeCell ref="G289:H290"/>
    <mergeCell ref="I289:J290"/>
    <mergeCell ref="B296:J296"/>
    <mergeCell ref="B297:J297"/>
    <mergeCell ref="B298:J298"/>
    <mergeCell ref="G253:H254"/>
    <mergeCell ref="I253:J254"/>
    <mergeCell ref="G257:H258"/>
    <mergeCell ref="I257:J258"/>
    <mergeCell ref="B263:F268"/>
    <mergeCell ref="I263:J263"/>
    <mergeCell ref="G264:H264"/>
    <mergeCell ref="I264:J264"/>
    <mergeCell ref="I265:J265"/>
    <mergeCell ref="G266:H266"/>
    <mergeCell ref="I266:J266"/>
    <mergeCell ref="G267:H267"/>
    <mergeCell ref="I267:J267"/>
    <mergeCell ref="G268:H268"/>
    <mergeCell ref="I268:J268"/>
    <mergeCell ref="B243:F250"/>
    <mergeCell ref="G243:H243"/>
    <mergeCell ref="I243:J243"/>
    <mergeCell ref="I244:J244"/>
    <mergeCell ref="G245:H245"/>
    <mergeCell ref="I245:J245"/>
    <mergeCell ref="I246:J246"/>
    <mergeCell ref="I247:J247"/>
    <mergeCell ref="I248:J248"/>
    <mergeCell ref="I249:J249"/>
    <mergeCell ref="I250:J250"/>
    <mergeCell ref="G8:G11"/>
    <mergeCell ref="G39:G42"/>
    <mergeCell ref="G95:J95"/>
    <mergeCell ref="G76:J76"/>
    <mergeCell ref="C8:D8"/>
    <mergeCell ref="B39:B42"/>
    <mergeCell ref="B8:B11"/>
    <mergeCell ref="C41:D41"/>
    <mergeCell ref="C39:D39"/>
    <mergeCell ref="C9:D9"/>
    <mergeCell ref="B81:E81"/>
    <mergeCell ref="H8:I8"/>
    <mergeCell ref="H9:I9"/>
    <mergeCell ref="H39:I39"/>
    <mergeCell ref="H41:I41"/>
    <mergeCell ref="B57:J57"/>
    <mergeCell ref="H11:I11"/>
    <mergeCell ref="H22:I22"/>
    <mergeCell ref="C10:D10"/>
    <mergeCell ref="H10:I10"/>
    <mergeCell ref="C35:D35"/>
    <mergeCell ref="H35:I35"/>
    <mergeCell ref="H42:I42"/>
    <mergeCell ref="C42:D42"/>
    <mergeCell ref="I197:J197"/>
    <mergeCell ref="I196:J196"/>
    <mergeCell ref="G188:H188"/>
    <mergeCell ref="I188:J188"/>
    <mergeCell ref="G189:H189"/>
    <mergeCell ref="I189:J189"/>
    <mergeCell ref="B196:F205"/>
    <mergeCell ref="G196:H196"/>
    <mergeCell ref="G197:H197"/>
    <mergeCell ref="G198:H198"/>
    <mergeCell ref="I198:J198"/>
    <mergeCell ref="G199:H199"/>
    <mergeCell ref="I199:J199"/>
    <mergeCell ref="I202:J202"/>
    <mergeCell ref="G190:H190"/>
    <mergeCell ref="I190:J190"/>
    <mergeCell ref="I191:J191"/>
    <mergeCell ref="I192:J192"/>
    <mergeCell ref="G200:H200"/>
    <mergeCell ref="I200:J200"/>
    <mergeCell ref="G201:H201"/>
    <mergeCell ref="I201:J201"/>
    <mergeCell ref="I205:J205"/>
    <mergeCell ref="G203:H203"/>
    <mergeCell ref="B181:J181"/>
    <mergeCell ref="B171:F177"/>
    <mergeCell ref="G171:H171"/>
    <mergeCell ref="I171:J171"/>
    <mergeCell ref="B185:F192"/>
    <mergeCell ref="G185:H185"/>
    <mergeCell ref="I172:J172"/>
    <mergeCell ref="I173:J173"/>
    <mergeCell ref="I174:J174"/>
    <mergeCell ref="I175:J175"/>
    <mergeCell ref="I176:J176"/>
    <mergeCell ref="I187:J187"/>
    <mergeCell ref="I185:J185"/>
    <mergeCell ref="I186:J186"/>
    <mergeCell ref="I177:J177"/>
    <mergeCell ref="G186:H186"/>
    <mergeCell ref="G187:H187"/>
    <mergeCell ref="I237:J237"/>
    <mergeCell ref="I203:J203"/>
    <mergeCell ref="I204:J204"/>
    <mergeCell ref="I212:J212"/>
    <mergeCell ref="I213:J213"/>
    <mergeCell ref="I214:J214"/>
    <mergeCell ref="I215:J215"/>
    <mergeCell ref="I216:J216"/>
    <mergeCell ref="G224:H225"/>
    <mergeCell ref="I224:J225"/>
    <mergeCell ref="I210:J210"/>
    <mergeCell ref="G211:H211"/>
    <mergeCell ref="I211:J211"/>
    <mergeCell ref="I209:J209"/>
    <mergeCell ref="B6:J6"/>
    <mergeCell ref="C22:D22"/>
    <mergeCell ref="C11:D11"/>
    <mergeCell ref="I238:J238"/>
    <mergeCell ref="I239:J239"/>
    <mergeCell ref="I234:J234"/>
    <mergeCell ref="B209:F216"/>
    <mergeCell ref="G209:H209"/>
    <mergeCell ref="G220:H221"/>
    <mergeCell ref="I220:J221"/>
    <mergeCell ref="G210:H210"/>
    <mergeCell ref="G212:H212"/>
    <mergeCell ref="G234:H234"/>
    <mergeCell ref="I235:J235"/>
    <mergeCell ref="I236:J236"/>
    <mergeCell ref="G232:H232"/>
    <mergeCell ref="I232:J232"/>
    <mergeCell ref="I233:J233"/>
    <mergeCell ref="B228:J228"/>
    <mergeCell ref="B232:F239"/>
    <mergeCell ref="H37:I37"/>
    <mergeCell ref="B153:J153"/>
    <mergeCell ref="B97:E97"/>
    <mergeCell ref="B115:E115"/>
    <mergeCell ref="B123:E123"/>
    <mergeCell ref="B131:E131"/>
    <mergeCell ref="B13:B22"/>
    <mergeCell ref="C13:D13"/>
    <mergeCell ref="G13:G22"/>
    <mergeCell ref="H13:I13"/>
    <mergeCell ref="C36:D36"/>
    <mergeCell ref="H36:I36"/>
    <mergeCell ref="H34:I34"/>
    <mergeCell ref="B34:B37"/>
    <mergeCell ref="C34:D34"/>
    <mergeCell ref="G34:G37"/>
    <mergeCell ref="B29:B32"/>
    <mergeCell ref="C29:D29"/>
    <mergeCell ref="G29:G32"/>
    <mergeCell ref="H29:I29"/>
    <mergeCell ref="C30:D30"/>
    <mergeCell ref="H30:I30"/>
    <mergeCell ref="C31:D31"/>
    <mergeCell ref="B44:B48"/>
    <mergeCell ref="G44:G48"/>
    <mergeCell ref="C47:D47"/>
    <mergeCell ref="H47:I47"/>
    <mergeCell ref="C48:D48"/>
  </mergeCells>
  <hyperlinks>
    <hyperlink ref="G262" r:id="rId1" xr:uid="{918C3AFF-31F3-4591-BC06-37F103A3AC12}"/>
    <hyperlink ref="G261" r:id="rId2" xr:uid="{1C7EF304-423C-4889-B1BA-40A96A45CE51}"/>
    <hyperlink ref="K236" r:id="rId3" xr:uid="{7F70C14E-11E8-480B-8E4A-4013634D17B6}"/>
  </hyperlinks>
  <printOptions horizontalCentered="1"/>
  <pageMargins left="0.4" right="0.4" top="0.4" bottom="0.4" header="0.3" footer="0.3"/>
  <pageSetup scale="81" fitToHeight="0" orientation="portrait" r:id="rId4"/>
  <headerFooter differentFirst="1">
    <oddFooter>Page &amp;P of &amp;N</oddFooter>
  </headerFooter>
  <ignoredErrors>
    <ignoredError sqref="E136:E141 E133:E135 E144:E147 E142:E143 E148:E149" calculatedColumn="1"/>
  </ignoredErrors>
  <drawing r:id="rId5"/>
  <tableParts count="13"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6275E711-BD11-4E1B-BEF6-566226354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aa546129</dc:creator>
  <cp:keywords/>
  <dc:description/>
  <cp:lastModifiedBy>Jeff McPherson</cp:lastModifiedBy>
  <cp:revision/>
  <dcterms:created xsi:type="dcterms:W3CDTF">2014-05-17T22:11:24Z</dcterms:created>
  <dcterms:modified xsi:type="dcterms:W3CDTF">2026-06-09T17:27:21Z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TC041010719991</vt:lpwstr>
  </property>
</Properties>
</file>