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Jeff.McPherson\AppData\Local\Box\Box Edit\Documents\8rAQ3XYIQEC_7XvDdcdqIA==\"/>
    </mc:Choice>
  </mc:AlternateContent>
  <xr:revisionPtr revIDLastSave="0" documentId="13_ncr:1_{6491147D-47B7-4C4D-BE94-C0B98254CAA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IRCULATORY SYSTE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1" i="1" l="1"/>
  <c r="I202" i="1"/>
  <c r="I184" i="1"/>
  <c r="I173" i="1"/>
  <c r="I150" i="1"/>
  <c r="I139" i="1"/>
  <c r="I126" i="1"/>
  <c r="I114" i="1"/>
  <c r="I113" i="1"/>
  <c r="I115" i="1" s="1"/>
  <c r="E18" i="1"/>
  <c r="I187" i="1" l="1"/>
  <c r="I154" i="1"/>
  <c r="I158" i="1"/>
  <c r="E19" i="1"/>
  <c r="J6" i="1"/>
  <c r="J10" i="1"/>
  <c r="E10" i="1"/>
  <c r="E6" i="1"/>
  <c r="I205" i="1" l="1"/>
  <c r="I191" i="1"/>
  <c r="J62" i="1"/>
  <c r="J63" i="1"/>
  <c r="J64" i="1"/>
  <c r="J65" i="1"/>
  <c r="J66" i="1"/>
  <c r="J58" i="1"/>
  <c r="J97" i="1"/>
  <c r="J98" i="1"/>
  <c r="J99" i="1"/>
  <c r="J100" i="1"/>
  <c r="J101" i="1"/>
  <c r="J102" i="1"/>
  <c r="J92" i="1"/>
  <c r="H103" i="1"/>
  <c r="H94" i="1"/>
  <c r="J87" i="1"/>
  <c r="J88" i="1"/>
  <c r="J89" i="1"/>
  <c r="J90" i="1"/>
  <c r="J91" i="1"/>
  <c r="J93" i="1"/>
  <c r="J80" i="1"/>
  <c r="H84" i="1"/>
  <c r="H59" i="1"/>
  <c r="H67" i="1"/>
  <c r="H47" i="1"/>
  <c r="H28" i="1"/>
  <c r="C49" i="1"/>
  <c r="C67" i="1"/>
  <c r="C75" i="1"/>
  <c r="C83" i="1"/>
  <c r="C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7" i="1"/>
  <c r="E86" i="1"/>
  <c r="E88" i="1"/>
  <c r="E78" i="1"/>
  <c r="E79" i="1"/>
  <c r="E80" i="1"/>
  <c r="E81" i="1"/>
  <c r="E82" i="1"/>
  <c r="E71" i="1"/>
  <c r="E70" i="1"/>
  <c r="E72" i="1"/>
  <c r="E73" i="1"/>
  <c r="E74" i="1"/>
  <c r="E66" i="1"/>
  <c r="E52" i="1"/>
  <c r="E53" i="1"/>
  <c r="E54" i="1"/>
  <c r="E55" i="1"/>
  <c r="E56" i="1"/>
  <c r="E57" i="1"/>
  <c r="E58" i="1"/>
  <c r="E59" i="1"/>
  <c r="E60" i="1"/>
  <c r="E62" i="1"/>
  <c r="E63" i="1"/>
  <c r="E64" i="1"/>
  <c r="E65" i="1"/>
  <c r="J27" i="1"/>
  <c r="J26" i="1"/>
  <c r="J46" i="1"/>
  <c r="J45" i="1"/>
  <c r="J44" i="1"/>
  <c r="J43" i="1"/>
  <c r="J57" i="1"/>
  <c r="J25" i="1"/>
  <c r="E48" i="1"/>
  <c r="E47" i="1"/>
  <c r="E46" i="1"/>
  <c r="J42" i="1"/>
  <c r="J41" i="1"/>
  <c r="J83" i="1"/>
  <c r="J82" i="1"/>
  <c r="J81" i="1"/>
  <c r="J40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40" i="1"/>
  <c r="E41" i="1"/>
  <c r="E42" i="1"/>
  <c r="E43" i="1"/>
  <c r="E44" i="1"/>
  <c r="E45" i="1"/>
  <c r="J24" i="1"/>
  <c r="J23" i="1"/>
  <c r="J22" i="1"/>
  <c r="J31" i="1"/>
  <c r="J32" i="1"/>
  <c r="J33" i="1"/>
  <c r="J34" i="1"/>
  <c r="J35" i="1"/>
  <c r="J36" i="1"/>
  <c r="J37" i="1"/>
  <c r="J38" i="1"/>
  <c r="J39" i="1"/>
  <c r="J50" i="1"/>
  <c r="J51" i="1"/>
  <c r="J52" i="1"/>
  <c r="J53" i="1"/>
  <c r="J54" i="1"/>
  <c r="J55" i="1"/>
  <c r="J56" i="1"/>
  <c r="J70" i="1"/>
  <c r="J71" i="1"/>
  <c r="J72" i="1"/>
  <c r="J73" i="1"/>
  <c r="J74" i="1"/>
  <c r="J75" i="1"/>
  <c r="J76" i="1"/>
  <c r="J77" i="1"/>
  <c r="J78" i="1"/>
  <c r="J79" i="1"/>
  <c r="E36" i="1"/>
  <c r="E37" i="1"/>
  <c r="E38" i="1"/>
  <c r="E39" i="1"/>
  <c r="J13" i="1"/>
  <c r="J14" i="1"/>
  <c r="J15" i="1"/>
  <c r="J16" i="1"/>
  <c r="J17" i="1"/>
  <c r="J18" i="1"/>
  <c r="J19" i="1"/>
  <c r="J20" i="1"/>
  <c r="J21" i="1"/>
  <c r="E14" i="1"/>
  <c r="E15" i="1"/>
  <c r="E16" i="1"/>
  <c r="E17" i="1"/>
  <c r="J103" i="1" l="1"/>
  <c r="J94" i="1"/>
  <c r="E67" i="1"/>
  <c r="J84" i="1"/>
  <c r="J59" i="1"/>
  <c r="E83" i="1"/>
  <c r="E103" i="1"/>
  <c r="J28" i="1"/>
  <c r="J47" i="1"/>
  <c r="E75" i="1"/>
  <c r="J67" i="1"/>
  <c r="E49" i="1"/>
  <c r="E13" i="1"/>
  <c r="C33" i="1"/>
  <c r="E33" i="1" l="1"/>
  <c r="I209" i="1" s="1"/>
  <c r="I213" i="1" s="1"/>
</calcChain>
</file>

<file path=xl/sharedStrings.xml><?xml version="1.0" encoding="utf-8"?>
<sst xmlns="http://schemas.openxmlformats.org/spreadsheetml/2006/main" count="298" uniqueCount="197">
  <si>
    <t>Electricity</t>
  </si>
  <si>
    <t>Gas</t>
  </si>
  <si>
    <t>Other</t>
  </si>
  <si>
    <t>Bus/taxi fare</t>
  </si>
  <si>
    <t>Credit card</t>
  </si>
  <si>
    <t>INSURANCE</t>
  </si>
  <si>
    <t>FOOD</t>
  </si>
  <si>
    <t>Groceries</t>
  </si>
  <si>
    <t>Dining out</t>
  </si>
  <si>
    <t>PETS</t>
  </si>
  <si>
    <t>Alimony</t>
  </si>
  <si>
    <t>PERSONAL CARE</t>
  </si>
  <si>
    <t>Clothing</t>
  </si>
  <si>
    <t>Subtotal</t>
  </si>
  <si>
    <t>ANNUAL</t>
  </si>
  <si>
    <t>MONTHLY</t>
  </si>
  <si>
    <t xml:space="preserve"> </t>
  </si>
  <si>
    <t>Mortgage 3</t>
  </si>
  <si>
    <t>Mortgage 4</t>
  </si>
  <si>
    <t>Rent</t>
  </si>
  <si>
    <t>Mortgage 1 (Primary)</t>
  </si>
  <si>
    <t>Maintenance or Repairs</t>
  </si>
  <si>
    <t>Water and Sewer</t>
  </si>
  <si>
    <t>Waste Removal</t>
  </si>
  <si>
    <t>Personal Loans</t>
  </si>
  <si>
    <t>Home Owners</t>
  </si>
  <si>
    <t>Life Insurance</t>
  </si>
  <si>
    <t>Disability Insurance</t>
  </si>
  <si>
    <t>HOUSING / BASICS</t>
  </si>
  <si>
    <t>Mortgage 2 (Cottage)</t>
  </si>
  <si>
    <t>PROPERTY TAXES</t>
  </si>
  <si>
    <t>Cleaning Service</t>
  </si>
  <si>
    <t>CHILDREN</t>
  </si>
  <si>
    <t>Day Care</t>
  </si>
  <si>
    <t>Athletics</t>
  </si>
  <si>
    <t>Birthday Parties</t>
  </si>
  <si>
    <t>Summer Camps etc.</t>
  </si>
  <si>
    <t>School Supplies</t>
  </si>
  <si>
    <t>College Tuition</t>
  </si>
  <si>
    <t>New Clothes</t>
  </si>
  <si>
    <t>Dry Cleaning</t>
  </si>
  <si>
    <t>Country Club Dues</t>
  </si>
  <si>
    <t>Medical Prescriptions</t>
  </si>
  <si>
    <t>Misc.Pharmacy Supplies</t>
  </si>
  <si>
    <t>Medical/VET</t>
  </si>
  <si>
    <t>Food/Toys</t>
  </si>
  <si>
    <t>Pet Insurance</t>
  </si>
  <si>
    <t>Pet Sitter/Day Care</t>
  </si>
  <si>
    <t>Child Support</t>
  </si>
  <si>
    <t>Gasoline</t>
  </si>
  <si>
    <t>Plate Renewals</t>
  </si>
  <si>
    <t>Car Payment 1</t>
  </si>
  <si>
    <t>Car Payment 2</t>
  </si>
  <si>
    <t>Car Payment 3</t>
  </si>
  <si>
    <t>Car Payment 4</t>
  </si>
  <si>
    <t>Breakfast/Lunch @ work</t>
  </si>
  <si>
    <t>Dinner Parties</t>
  </si>
  <si>
    <t>Cell Phones</t>
  </si>
  <si>
    <t>Security System</t>
  </si>
  <si>
    <t>Association Dues</t>
  </si>
  <si>
    <t>Movies/Concerts/Theater</t>
  </si>
  <si>
    <t>Medical Expenses</t>
  </si>
  <si>
    <t>Night Life / Social</t>
  </si>
  <si>
    <t>Holiday Gifts</t>
  </si>
  <si>
    <t>Birthday Gifts</t>
  </si>
  <si>
    <t>Buy-Sell Insurance</t>
  </si>
  <si>
    <t>Long Term Care Ins.</t>
  </si>
  <si>
    <t>Boat Maintenance</t>
  </si>
  <si>
    <t xml:space="preserve">Boat </t>
  </si>
  <si>
    <t>Marina / Club / Fuel</t>
  </si>
  <si>
    <t>Music Lessons</t>
  </si>
  <si>
    <t>Dance / Music Lessons</t>
  </si>
  <si>
    <t>TRAVEL / VACATION</t>
  </si>
  <si>
    <t>Hunting / Fishing</t>
  </si>
  <si>
    <t>Athletic Leaugues</t>
  </si>
  <si>
    <t>Counseling / Coaching</t>
  </si>
  <si>
    <t>Nails / Spa</t>
  </si>
  <si>
    <t>Medical Misc. Exp</t>
  </si>
  <si>
    <t>Athletic Lessons</t>
  </si>
  <si>
    <t>Nutrition Coach</t>
  </si>
  <si>
    <t>TOTAL ANNUAL</t>
  </si>
  <si>
    <t>BASE</t>
  </si>
  <si>
    <t>Wealth Consulting</t>
  </si>
  <si>
    <t>Legal Consulting</t>
  </si>
  <si>
    <t>Tax Consulting</t>
  </si>
  <si>
    <t>Counseling</t>
  </si>
  <si>
    <r>
      <t xml:space="preserve">     </t>
    </r>
    <r>
      <rPr>
        <b/>
        <sz val="50"/>
        <color rgb="FF73CAC3"/>
        <rFont val="Eras Medium ITC"/>
        <family val="2"/>
      </rPr>
      <t>IM</t>
    </r>
    <r>
      <rPr>
        <b/>
        <sz val="50"/>
        <color theme="0" tint="-0.499984740745262"/>
        <rFont val="Eras Medium ITC"/>
        <family val="2"/>
      </rPr>
      <t xml:space="preserve"> </t>
    </r>
    <r>
      <rPr>
        <b/>
        <sz val="50"/>
        <color rgb="FF002060"/>
        <rFont val="Eras Medium ITC"/>
        <family val="2"/>
      </rPr>
      <t>CIRCULATORY SYSTEM</t>
    </r>
    <r>
      <rPr>
        <b/>
        <sz val="50"/>
        <color theme="0" tint="-0.499984740745262"/>
        <rFont val="Eras Medium ITC"/>
        <family val="2"/>
      </rPr>
      <t xml:space="preserve">    </t>
    </r>
  </si>
  <si>
    <t>Private K-12 School</t>
  </si>
  <si>
    <t>Babysitter / Nanny</t>
  </si>
  <si>
    <t>Cable</t>
  </si>
  <si>
    <t>Internet</t>
  </si>
  <si>
    <t>SUBSCRIPTIONS</t>
  </si>
  <si>
    <t>YouTube TV</t>
  </si>
  <si>
    <t>Hulu</t>
  </si>
  <si>
    <t>Netflix</t>
  </si>
  <si>
    <t>Apple TV</t>
  </si>
  <si>
    <t>HBO Max</t>
  </si>
  <si>
    <t>Disney+</t>
  </si>
  <si>
    <t>Apple Music</t>
  </si>
  <si>
    <t>Amazon Prime</t>
  </si>
  <si>
    <t>Spotify</t>
  </si>
  <si>
    <t>Line of Credit (LOC)</t>
  </si>
  <si>
    <t>Home Equity LOC (HELOC)</t>
  </si>
  <si>
    <t>Shipt</t>
  </si>
  <si>
    <t>ESPN+</t>
  </si>
  <si>
    <t>Lawn Care / Snow Plow</t>
  </si>
  <si>
    <t>Academic Clubs</t>
  </si>
  <si>
    <t>Allowance / Fun Money</t>
  </si>
  <si>
    <t>SPORTING EVENTS</t>
  </si>
  <si>
    <t>FESTIVALS</t>
  </si>
  <si>
    <t>GOLF</t>
  </si>
  <si>
    <t>ART / Creating</t>
  </si>
  <si>
    <t>ART / Shopping &amp; Trading</t>
  </si>
  <si>
    <t>Home Brewing / Vinyard</t>
  </si>
  <si>
    <t>Camping / Hiking</t>
  </si>
  <si>
    <t>Gardening Material</t>
  </si>
  <si>
    <t>LIFESTYLE / PASSION</t>
  </si>
  <si>
    <t>VEHICLES</t>
  </si>
  <si>
    <t>PERSONAL DEBT</t>
  </si>
  <si>
    <t>PROFESSIONAL FEES</t>
  </si>
  <si>
    <t>Car Maintenance</t>
  </si>
  <si>
    <t>Car Washes</t>
  </si>
  <si>
    <t>Auto Insurance</t>
  </si>
  <si>
    <t>Umbrella Policy</t>
  </si>
  <si>
    <t>Chiropractor / Massage</t>
  </si>
  <si>
    <t>Health Club / Gym</t>
  </si>
  <si>
    <t>Personal Trainer / Class</t>
  </si>
  <si>
    <t>Training / Grooming</t>
  </si>
  <si>
    <t>BONUS/DIVIDEND ETC.</t>
  </si>
  <si>
    <t>TOTAL GROSS HOUSEHOLD INCOME</t>
  </si>
  <si>
    <r>
      <t xml:space="preserve">HSA / FSA Contributions               </t>
    </r>
    <r>
      <rPr>
        <b/>
        <sz val="10"/>
        <color theme="1" tint="0.24994659260841701"/>
        <rFont val="Century Gothic"/>
        <family val="2"/>
        <scheme val="major"/>
      </rPr>
      <t>HOUSEHOLD</t>
    </r>
  </si>
  <si>
    <t xml:space="preserve">PRE-TAX                                                                         RETIREMENT DEFERRALS </t>
  </si>
  <si>
    <t xml:space="preserve">PRE-TAX                                                                               BENEFIT DEDUCTIONS </t>
  </si>
  <si>
    <t>AGI</t>
  </si>
  <si>
    <t>NET INCOME</t>
  </si>
  <si>
    <t>ANNUAL EXPENSES</t>
  </si>
  <si>
    <t>ANNUAL SURPLUS</t>
  </si>
  <si>
    <t>NOTES:</t>
  </si>
  <si>
    <t>https://www.calculator.net/take-home-pay-calculator.html</t>
  </si>
  <si>
    <t>TAX LIABILITIES</t>
  </si>
  <si>
    <t>SOCIAL SECURITY TAX</t>
  </si>
  <si>
    <t>MEDICARE TAX</t>
  </si>
  <si>
    <t>STATE INCOME TAX</t>
  </si>
  <si>
    <t>FEDERAL INCOME TAX</t>
  </si>
  <si>
    <t>CITY INCOME TAX</t>
  </si>
  <si>
    <t>STUDENT LOANS SPOUSE 1</t>
  </si>
  <si>
    <t>STUDENT LOANS SPOUSE 2</t>
  </si>
  <si>
    <t>Hair Care SPOUSE 1</t>
  </si>
  <si>
    <t>Hair Care SPOUSE 2</t>
  </si>
  <si>
    <r>
      <t xml:space="preserve">401K / 403B Contributions               </t>
    </r>
    <r>
      <rPr>
        <b/>
        <sz val="10"/>
        <color theme="1" tint="0.24994659260841701"/>
        <rFont val="Century Gothic"/>
        <family val="2"/>
        <scheme val="major"/>
      </rPr>
      <t>SPOUSE 1</t>
    </r>
  </si>
  <si>
    <r>
      <t xml:space="preserve">457 Def. Comp. Contributions       </t>
    </r>
    <r>
      <rPr>
        <b/>
        <sz val="10"/>
        <color theme="1" tint="0.24994659260841701"/>
        <rFont val="Century Gothic"/>
        <family val="2"/>
        <scheme val="major"/>
      </rPr>
      <t>SPOUSE 1</t>
    </r>
  </si>
  <si>
    <r>
      <t xml:space="preserve">Profit Sharing / SEP IRA Contr.        </t>
    </r>
    <r>
      <rPr>
        <b/>
        <sz val="10"/>
        <color theme="1" tint="0.24994659260841701"/>
        <rFont val="Century Gothic"/>
        <family val="2"/>
        <scheme val="major"/>
      </rPr>
      <t>SPOUSE 1</t>
    </r>
  </si>
  <si>
    <r>
      <t xml:space="preserve">Group Health Insurance                </t>
    </r>
    <r>
      <rPr>
        <b/>
        <sz val="10"/>
        <color theme="1" tint="0.24994659260841701"/>
        <rFont val="Century Gothic"/>
        <family val="2"/>
        <scheme val="major"/>
      </rPr>
      <t>SPOUSE 1</t>
    </r>
  </si>
  <si>
    <r>
      <t xml:space="preserve">Group Life Insurance                     </t>
    </r>
    <r>
      <rPr>
        <b/>
        <sz val="10"/>
        <color theme="1" tint="0.24994659260841701"/>
        <rFont val="Century Gothic"/>
        <family val="2"/>
        <scheme val="major"/>
      </rPr>
      <t>SPOUSE 1</t>
    </r>
  </si>
  <si>
    <r>
      <t xml:space="preserve">Group Disability Ins.                      </t>
    </r>
    <r>
      <rPr>
        <b/>
        <sz val="10"/>
        <color theme="1" tint="0.24994659260841701"/>
        <rFont val="Century Gothic"/>
        <family val="2"/>
        <scheme val="major"/>
      </rPr>
      <t>SPOUSE 1</t>
    </r>
  </si>
  <si>
    <r>
      <t xml:space="preserve">401K / 403B Contributions               </t>
    </r>
    <r>
      <rPr>
        <b/>
        <sz val="10"/>
        <color theme="1" tint="0.24994659260841701"/>
        <rFont val="Century Gothic"/>
        <family val="2"/>
        <scheme val="major"/>
      </rPr>
      <t>SPOUSE 2</t>
    </r>
  </si>
  <si>
    <r>
      <t xml:space="preserve">457 Def. Comp. Contributions       </t>
    </r>
    <r>
      <rPr>
        <b/>
        <sz val="10"/>
        <color theme="1" tint="0.24994659260841701"/>
        <rFont val="Century Gothic"/>
        <family val="2"/>
        <scheme val="major"/>
      </rPr>
      <t>SPOUSE 2</t>
    </r>
  </si>
  <si>
    <r>
      <t xml:space="preserve">Profit Sharing / SEP IRA Contr.        </t>
    </r>
    <r>
      <rPr>
        <b/>
        <sz val="10"/>
        <color theme="1" tint="0.24994659260841701"/>
        <rFont val="Century Gothic"/>
        <family val="2"/>
        <scheme val="major"/>
      </rPr>
      <t>SPOUSE 2</t>
    </r>
  </si>
  <si>
    <r>
      <t xml:space="preserve">Group Health Insurance                </t>
    </r>
    <r>
      <rPr>
        <b/>
        <sz val="10"/>
        <color theme="1" tint="0.24994659260841701"/>
        <rFont val="Century Gothic"/>
        <family val="2"/>
        <scheme val="major"/>
      </rPr>
      <t>SPOUSE 2</t>
    </r>
  </si>
  <si>
    <r>
      <t xml:space="preserve">Group Life Insurance                     </t>
    </r>
    <r>
      <rPr>
        <b/>
        <sz val="10"/>
        <color theme="1" tint="0.24994659260841701"/>
        <rFont val="Century Gothic"/>
        <family val="2"/>
        <scheme val="major"/>
      </rPr>
      <t>SPOUSE 2</t>
    </r>
  </si>
  <si>
    <r>
      <t xml:space="preserve">Group Disability Ins.                      </t>
    </r>
    <r>
      <rPr>
        <b/>
        <sz val="10"/>
        <color theme="1" tint="0.24994659260841701"/>
        <rFont val="Century Gothic"/>
        <family val="2"/>
        <scheme val="major"/>
      </rPr>
      <t>SPOUSE 2</t>
    </r>
  </si>
  <si>
    <t>Anniversaries</t>
  </si>
  <si>
    <t>Valentines Day</t>
  </si>
  <si>
    <t>OTHER</t>
  </si>
  <si>
    <t>CHARITY 2</t>
  </si>
  <si>
    <t>CHARITY 3</t>
  </si>
  <si>
    <t>CHARITY 4</t>
  </si>
  <si>
    <t>BONUS/DIVIDEND/SOC SEC ETC.</t>
  </si>
  <si>
    <t>DONOR ADVISED FUND</t>
  </si>
  <si>
    <t>ABOVE THE LINE DEDUCTIONS</t>
  </si>
  <si>
    <t>TOTAL (ATL) DEDUCTIONS</t>
  </si>
  <si>
    <t>BELOW THE LINE DEDUCTIONS</t>
  </si>
  <si>
    <t>ITEMIZED DEDUCTIONS</t>
  </si>
  <si>
    <t>STANDARD DEDUCTION</t>
  </si>
  <si>
    <t>MFJ</t>
  </si>
  <si>
    <t>MFS</t>
  </si>
  <si>
    <t>SINGLE</t>
  </si>
  <si>
    <t>HEAD OF HOUSEHOLD</t>
  </si>
  <si>
    <t>TOTAL (BTL) DEDUCTIONS</t>
  </si>
  <si>
    <t>TAXABLE INCOME</t>
  </si>
  <si>
    <t>MORTGAGE INTEREST</t>
  </si>
  <si>
    <t>INCOME 1</t>
  </si>
  <si>
    <t>INCOME 2</t>
  </si>
  <si>
    <t>INCOME 3</t>
  </si>
  <si>
    <t>INCOME 4</t>
  </si>
  <si>
    <r>
      <t>Health Ins</t>
    </r>
    <r>
      <rPr>
        <b/>
        <i/>
        <sz val="9"/>
        <color theme="1" tint="0.24994659260841701"/>
        <rFont val="Calibri"/>
        <family val="2"/>
        <scheme val="minor"/>
      </rPr>
      <t xml:space="preserve"> (RETIRED ONLY)</t>
    </r>
  </si>
  <si>
    <t>Parental Financial Support</t>
  </si>
  <si>
    <t>PRE-TAX                                                      BUSINESS EXPENSES  &amp;                            OTHER ATL DEDUCTIONS</t>
  </si>
  <si>
    <t>Business Entity 1 Operating Expenses</t>
  </si>
  <si>
    <t>Business Entity 2 Operating Expenses</t>
  </si>
  <si>
    <t>Business Entity 3 Operating Expenses</t>
  </si>
  <si>
    <t>Business Entity 4 Operating Expenses</t>
  </si>
  <si>
    <t>NQ Brokerage</t>
  </si>
  <si>
    <t>NQ Savings</t>
  </si>
  <si>
    <t>Back-Door Roth Planning</t>
  </si>
  <si>
    <t>POST-TAX OBLIGATIONS</t>
  </si>
  <si>
    <t>GIFTS &amp; CELEBRATIONS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</si>
</sst>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30" x14ac:knownFonts="1">
    <font>
      <sz val="10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 tint="0.24994659260841701"/>
      <name val="Century Gothic"/>
      <family val="2"/>
      <scheme val="major"/>
    </font>
    <font>
      <b/>
      <sz val="10"/>
      <color theme="1" tint="0.24994659260841701"/>
      <name val="Century Gothic"/>
      <family val="2"/>
      <scheme val="major"/>
    </font>
    <font>
      <sz val="22"/>
      <color theme="3" tint="0.24994659260841701"/>
      <name val="Century Gothic"/>
      <family val="2"/>
      <scheme val="major"/>
    </font>
    <font>
      <b/>
      <i/>
      <sz val="11"/>
      <color theme="1" tint="0.24994659260841701"/>
      <name val="Century Gothic"/>
      <family val="2"/>
      <scheme val="major"/>
    </font>
    <font>
      <sz val="22"/>
      <color theme="0" tint="-0.499984740745262"/>
      <name val="Corbel"/>
      <family val="2"/>
    </font>
    <font>
      <sz val="54"/>
      <color theme="0" tint="-0.499984740745262"/>
      <name val="Corbel"/>
      <family val="2"/>
    </font>
    <font>
      <b/>
      <sz val="50"/>
      <color theme="0" tint="-0.499984740745262"/>
      <name val="Eras Medium ITC"/>
      <family val="2"/>
    </font>
    <font>
      <b/>
      <sz val="50"/>
      <color rgb="FF73CAC3"/>
      <name val="Eras Medium ITC"/>
      <family val="2"/>
    </font>
    <font>
      <b/>
      <sz val="50"/>
      <color rgb="FF002060"/>
      <name val="Eras Medium ITC"/>
      <family val="2"/>
    </font>
    <font>
      <sz val="10"/>
      <color theme="1" tint="0.24994659260841701"/>
      <name val="Calibri"/>
      <family val="2"/>
      <scheme val="minor"/>
    </font>
    <font>
      <sz val="10"/>
      <color theme="1" tint="0.24994659260841701"/>
      <name val="Corbel"/>
      <family val="2"/>
    </font>
    <font>
      <b/>
      <sz val="10"/>
      <color theme="1" tint="0.24994659260841701"/>
      <name val="Corbel"/>
      <family val="2"/>
    </font>
    <font>
      <b/>
      <sz val="11"/>
      <color theme="1" tint="0.24994659260841701"/>
      <name val="Century Gothic"/>
      <family val="2"/>
      <scheme val="major"/>
    </font>
    <font>
      <b/>
      <sz val="14"/>
      <color theme="1" tint="0.24994659260841701"/>
      <name val="Century Gothic"/>
      <family val="2"/>
      <scheme val="major"/>
    </font>
    <font>
      <b/>
      <sz val="14"/>
      <color theme="1" tint="0.24994659260841701"/>
      <name val="Corbel"/>
      <family val="2"/>
    </font>
    <font>
      <b/>
      <sz val="18"/>
      <color theme="1" tint="0.24994659260841701"/>
      <name val="Corbel"/>
      <family val="2"/>
    </font>
    <font>
      <b/>
      <i/>
      <sz val="9"/>
      <color theme="1" tint="0.24994659260841701"/>
      <name val="Calibri"/>
      <family val="2"/>
      <scheme val="minor"/>
    </font>
    <font>
      <b/>
      <sz val="20"/>
      <color theme="1" tint="0.24994659260841701"/>
      <name val="Century Gothic"/>
      <family val="2"/>
      <scheme val="major"/>
    </font>
    <font>
      <b/>
      <sz val="24"/>
      <color theme="1" tint="0.24994659260841701"/>
      <name val="Century Gothic"/>
      <family val="2"/>
      <scheme val="major"/>
    </font>
    <font>
      <b/>
      <sz val="22"/>
      <color theme="0"/>
      <name val="Century Gothic"/>
      <family val="2"/>
      <scheme val="major"/>
    </font>
    <font>
      <b/>
      <sz val="20"/>
      <color theme="0"/>
      <name val="Century Gothic"/>
      <family val="2"/>
      <scheme val="major"/>
    </font>
    <font>
      <u/>
      <sz val="10"/>
      <color theme="10"/>
      <name val="Calibri"/>
      <family val="2"/>
      <scheme val="minor"/>
    </font>
    <font>
      <b/>
      <sz val="14"/>
      <color rgb="FF184275"/>
      <name val="Century Gothic"/>
      <family val="2"/>
      <scheme val="major"/>
    </font>
    <font>
      <b/>
      <sz val="18"/>
      <color rgb="FF73CAC3"/>
      <name val="Century Gothic"/>
      <family val="2"/>
      <scheme val="major"/>
    </font>
    <font>
      <b/>
      <sz val="20"/>
      <color theme="3" tint="0.24994659260841701"/>
      <name val="Corbel"/>
      <family val="2"/>
    </font>
    <font>
      <b/>
      <sz val="18"/>
      <color theme="3" tint="0.24994659260841701"/>
      <name val="Corbel"/>
      <family val="2"/>
    </font>
    <font>
      <sz val="9"/>
      <color theme="1" tint="0.24994659260841701"/>
      <name val="Century Gothic"/>
      <family val="2"/>
      <scheme val="major"/>
    </font>
    <font>
      <b/>
      <sz val="9"/>
      <color theme="1" tint="0.24994659260841701"/>
      <name val="Century Gothic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E9F6F7"/>
        <bgColor indexed="64"/>
      </patternFill>
    </fill>
    <fill>
      <patternFill patternType="solid">
        <fgColor rgb="FF73CAC3"/>
        <bgColor indexed="64"/>
      </patternFill>
    </fill>
    <fill>
      <patternFill patternType="solid">
        <fgColor rgb="FF18427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2" tint="-0.499984740745262"/>
      </top>
      <bottom style="medium">
        <color theme="4" tint="-0.24994659260841701"/>
      </bottom>
      <diagonal/>
    </border>
    <border>
      <left/>
      <right style="thin">
        <color theme="2" tint="-0.499984740745262"/>
      </right>
      <top style="thin">
        <color theme="0" tint="-0.34998626667073579"/>
      </top>
      <bottom/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</borders>
  <cellStyleXfs count="6">
    <xf numFmtId="0" fontId="0" fillId="0" borderId="0"/>
    <xf numFmtId="0" fontId="4" fillId="0" borderId="5" applyNumberFormat="0" applyFill="0" applyAlignment="0" applyProtection="0"/>
    <xf numFmtId="0" fontId="2" fillId="0" borderId="6" applyNumberFormat="0" applyFill="0" applyBorder="0" applyAlignment="0" applyProtection="0"/>
    <xf numFmtId="0" fontId="3" fillId="0" borderId="7" applyNumberFormat="0" applyFill="0" applyBorder="0" applyAlignment="0" applyProtection="0"/>
    <xf numFmtId="44" fontId="1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121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/>
    <xf numFmtId="8" fontId="2" fillId="0" borderId="9" xfId="0" applyNumberFormat="1" applyFont="1" applyBorder="1"/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center"/>
    </xf>
    <xf numFmtId="0" fontId="2" fillId="0" borderId="8" xfId="2" applyFill="1" applyBorder="1" applyAlignment="1">
      <alignment vertical="center"/>
    </xf>
    <xf numFmtId="8" fontId="3" fillId="3" borderId="9" xfId="0" applyNumberFormat="1" applyFont="1" applyFill="1" applyBorder="1"/>
    <xf numFmtId="0" fontId="3" fillId="0" borderId="4" xfId="2" applyFont="1" applyFill="1" applyBorder="1" applyAlignment="1">
      <alignment vertical="center"/>
    </xf>
    <xf numFmtId="0" fontId="7" fillId="0" borderId="5" xfId="1" applyFont="1" applyFill="1"/>
    <xf numFmtId="0" fontId="6" fillId="0" borderId="5" xfId="1" applyFont="1" applyFill="1"/>
    <xf numFmtId="0" fontId="6" fillId="4" borderId="5" xfId="1" applyFont="1" applyFill="1"/>
    <xf numFmtId="0" fontId="8" fillId="4" borderId="5" xfId="1" applyFont="1" applyFill="1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5" fillId="0" borderId="0" xfId="2" applyFont="1" applyBorder="1" applyAlignment="1">
      <alignment vertical="center" wrapText="1"/>
    </xf>
    <xf numFmtId="0" fontId="16" fillId="0" borderId="0" xfId="2" applyFont="1" applyBorder="1" applyAlignment="1">
      <alignment vertical="center" wrapText="1"/>
    </xf>
    <xf numFmtId="0" fontId="2" fillId="0" borderId="22" xfId="2" applyFill="1" applyBorder="1" applyAlignment="1">
      <alignment vertical="center"/>
    </xf>
    <xf numFmtId="0" fontId="2" fillId="0" borderId="0" xfId="2" applyFill="1" applyBorder="1" applyAlignment="1">
      <alignment vertical="center"/>
    </xf>
    <xf numFmtId="0" fontId="3" fillId="0" borderId="8" xfId="2" applyFont="1" applyFill="1" applyBorder="1" applyAlignment="1">
      <alignment vertical="center"/>
    </xf>
    <xf numFmtId="0" fontId="23" fillId="0" borderId="0" xfId="5"/>
    <xf numFmtId="0" fontId="15" fillId="0" borderId="0" xfId="2" applyFont="1" applyBorder="1" applyAlignment="1">
      <alignment horizontal="center" vertical="center" wrapText="1"/>
    </xf>
    <xf numFmtId="44" fontId="14" fillId="0" borderId="0" xfId="4" applyFont="1" applyBorder="1" applyAlignment="1">
      <alignment horizontal="center" vertical="center" wrapText="1"/>
    </xf>
    <xf numFmtId="0" fontId="2" fillId="0" borderId="4" xfId="2" applyFill="1" applyBorder="1" applyAlignment="1">
      <alignment vertical="center"/>
    </xf>
    <xf numFmtId="0" fontId="2" fillId="7" borderId="0" xfId="0" applyFont="1" applyFill="1"/>
    <xf numFmtId="0" fontId="0" fillId="7" borderId="0" xfId="0" applyFill="1"/>
    <xf numFmtId="44" fontId="2" fillId="7" borderId="0" xfId="4" applyFont="1" applyFill="1"/>
    <xf numFmtId="0" fontId="16" fillId="7" borderId="0" xfId="2" applyFont="1" applyFill="1" applyBorder="1" applyAlignment="1">
      <alignment horizontal="center" vertical="center" wrapText="1"/>
    </xf>
    <xf numFmtId="0" fontId="3" fillId="7" borderId="0" xfId="2" applyFont="1" applyFill="1" applyBorder="1" applyAlignment="1">
      <alignment vertical="center"/>
    </xf>
    <xf numFmtId="0" fontId="2" fillId="7" borderId="0" xfId="2" applyFill="1" applyBorder="1" applyAlignment="1">
      <alignment vertical="center"/>
    </xf>
    <xf numFmtId="0" fontId="5" fillId="7" borderId="0" xfId="2" applyFont="1" applyFill="1" applyBorder="1" applyAlignment="1">
      <alignment vertical="center" wrapText="1"/>
    </xf>
    <xf numFmtId="0" fontId="17" fillId="7" borderId="0" xfId="2" applyFont="1" applyFill="1" applyBorder="1" applyAlignment="1">
      <alignment horizontal="center" vertical="center" wrapText="1"/>
    </xf>
    <xf numFmtId="44" fontId="3" fillId="7" borderId="0" xfId="4" applyFont="1" applyFill="1" applyBorder="1" applyAlignment="1">
      <alignment horizontal="center"/>
    </xf>
    <xf numFmtId="44" fontId="3" fillId="7" borderId="0" xfId="4" applyFont="1" applyFill="1" applyBorder="1" applyAlignment="1">
      <alignment horizontal="right"/>
    </xf>
    <xf numFmtId="0" fontId="26" fillId="8" borderId="0" xfId="1" applyFont="1" applyFill="1" applyBorder="1" applyAlignment="1">
      <alignment horizontal="center"/>
    </xf>
    <xf numFmtId="0" fontId="5" fillId="6" borderId="0" xfId="2" applyFont="1" applyFill="1" applyBorder="1" applyAlignment="1">
      <alignment vertical="center" wrapText="1"/>
    </xf>
    <xf numFmtId="0" fontId="20" fillId="6" borderId="0" xfId="2" applyFont="1" applyFill="1" applyBorder="1" applyAlignment="1">
      <alignment horizontal="center" vertical="center" wrapText="1"/>
    </xf>
    <xf numFmtId="44" fontId="14" fillId="6" borderId="0" xfId="4" applyFont="1" applyFill="1" applyBorder="1" applyAlignment="1">
      <alignment horizontal="center" vertical="center" wrapText="1"/>
    </xf>
    <xf numFmtId="0" fontId="16" fillId="9" borderId="0" xfId="2" applyFont="1" applyFill="1" applyBorder="1" applyAlignment="1">
      <alignment horizontal="center" vertical="center" wrapText="1"/>
    </xf>
    <xf numFmtId="0" fontId="3" fillId="9" borderId="0" xfId="2" applyFont="1" applyFill="1" applyBorder="1" applyAlignment="1">
      <alignment vertical="center"/>
    </xf>
    <xf numFmtId="0" fontId="2" fillId="9" borderId="0" xfId="2" applyFill="1" applyBorder="1" applyAlignment="1">
      <alignment vertical="center"/>
    </xf>
    <xf numFmtId="0" fontId="5" fillId="9" borderId="0" xfId="2" applyFont="1" applyFill="1" applyBorder="1" applyAlignment="1">
      <alignment vertical="center" wrapText="1"/>
    </xf>
    <xf numFmtId="0" fontId="20" fillId="0" borderId="0" xfId="2" applyFont="1" applyBorder="1" applyAlignment="1">
      <alignment horizontal="center" vertical="center" wrapText="1"/>
    </xf>
    <xf numFmtId="0" fontId="17" fillId="9" borderId="0" xfId="2" applyFont="1" applyFill="1" applyBorder="1" applyAlignment="1">
      <alignment horizontal="center" vertical="center" wrapText="1"/>
    </xf>
    <xf numFmtId="44" fontId="3" fillId="9" borderId="0" xfId="4" applyFont="1" applyFill="1" applyBorder="1" applyAlignment="1">
      <alignment horizontal="right"/>
    </xf>
    <xf numFmtId="8" fontId="28" fillId="0" borderId="9" xfId="0" applyNumberFormat="1" applyFont="1" applyBorder="1"/>
    <xf numFmtId="8" fontId="29" fillId="3" borderId="9" xfId="0" applyNumberFormat="1" applyFont="1" applyFill="1" applyBorder="1"/>
    <xf numFmtId="0" fontId="16" fillId="0" borderId="18" xfId="2" applyFont="1" applyBorder="1" applyAlignment="1">
      <alignment horizontal="left" vertical="center" wrapText="1"/>
    </xf>
    <xf numFmtId="0" fontId="19" fillId="0" borderId="12" xfId="2" applyFont="1" applyBorder="1" applyAlignment="1">
      <alignment horizontal="center" vertical="center" wrapText="1"/>
    </xf>
    <xf numFmtId="0" fontId="19" fillId="0" borderId="14" xfId="2" applyFont="1" applyBorder="1" applyAlignment="1">
      <alignment horizontal="center" vertical="center" wrapText="1"/>
    </xf>
    <xf numFmtId="0" fontId="19" fillId="0" borderId="17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44" fontId="14" fillId="0" borderId="12" xfId="4" applyFont="1" applyBorder="1" applyAlignment="1">
      <alignment horizontal="center" vertical="center" wrapText="1"/>
    </xf>
    <xf numFmtId="44" fontId="14" fillId="0" borderId="14" xfId="4" applyFont="1" applyBorder="1" applyAlignment="1">
      <alignment horizontal="center" vertical="center" wrapText="1"/>
    </xf>
    <xf numFmtId="44" fontId="14" fillId="0" borderId="17" xfId="4" applyFont="1" applyBorder="1" applyAlignment="1">
      <alignment horizontal="center" vertical="center" wrapText="1"/>
    </xf>
    <xf numFmtId="44" fontId="14" fillId="0" borderId="19" xfId="4" applyFont="1" applyBorder="1" applyAlignment="1">
      <alignment horizontal="center" vertical="center" wrapText="1"/>
    </xf>
    <xf numFmtId="0" fontId="22" fillId="6" borderId="12" xfId="2" applyFont="1" applyFill="1" applyBorder="1" applyAlignment="1">
      <alignment horizontal="center" vertical="center" wrapText="1"/>
    </xf>
    <xf numFmtId="0" fontId="22" fillId="6" borderId="14" xfId="2" applyFont="1" applyFill="1" applyBorder="1" applyAlignment="1">
      <alignment horizontal="center" vertical="center" wrapText="1"/>
    </xf>
    <xf numFmtId="0" fontId="22" fillId="6" borderId="17" xfId="2" applyFont="1" applyFill="1" applyBorder="1" applyAlignment="1">
      <alignment horizontal="center" vertical="center" wrapText="1"/>
    </xf>
    <xf numFmtId="0" fontId="22" fillId="6" borderId="19" xfId="2" applyFont="1" applyFill="1" applyBorder="1" applyAlignment="1">
      <alignment horizontal="center" vertical="center" wrapText="1"/>
    </xf>
    <xf numFmtId="164" fontId="24" fillId="0" borderId="12" xfId="4" applyNumberFormat="1" applyFont="1" applyBorder="1" applyAlignment="1">
      <alignment horizontal="right" vertical="center" wrapText="1"/>
    </xf>
    <xf numFmtId="44" fontId="24" fillId="0" borderId="14" xfId="4" applyFont="1" applyBorder="1" applyAlignment="1">
      <alignment horizontal="right" vertical="center" wrapText="1"/>
    </xf>
    <xf numFmtId="44" fontId="24" fillId="0" borderId="17" xfId="4" applyFont="1" applyBorder="1" applyAlignment="1">
      <alignment horizontal="right" vertical="center" wrapText="1"/>
    </xf>
    <xf numFmtId="44" fontId="24" fillId="0" borderId="19" xfId="4" applyFont="1" applyBorder="1" applyAlignment="1">
      <alignment horizontal="right" vertical="center" wrapText="1"/>
    </xf>
    <xf numFmtId="0" fontId="21" fillId="5" borderId="12" xfId="2" applyFont="1" applyFill="1" applyBorder="1" applyAlignment="1">
      <alignment horizontal="center" vertical="center" wrapText="1"/>
    </xf>
    <xf numFmtId="0" fontId="21" fillId="5" borderId="14" xfId="2" applyFont="1" applyFill="1" applyBorder="1" applyAlignment="1">
      <alignment horizontal="center" vertical="center" wrapText="1"/>
    </xf>
    <xf numFmtId="0" fontId="21" fillId="5" borderId="17" xfId="2" applyFont="1" applyFill="1" applyBorder="1" applyAlignment="1">
      <alignment horizontal="center" vertical="center" wrapText="1"/>
    </xf>
    <xf numFmtId="0" fontId="21" fillId="5" borderId="19" xfId="2" applyFont="1" applyFill="1" applyBorder="1" applyAlignment="1">
      <alignment horizontal="center" vertical="center" wrapText="1"/>
    </xf>
    <xf numFmtId="44" fontId="25" fillId="0" borderId="12" xfId="4" applyFont="1" applyBorder="1" applyAlignment="1">
      <alignment horizontal="center" vertical="center" wrapText="1"/>
    </xf>
    <xf numFmtId="44" fontId="25" fillId="0" borderId="14" xfId="4" applyFont="1" applyBorder="1" applyAlignment="1">
      <alignment horizontal="center" vertical="center" wrapText="1"/>
    </xf>
    <xf numFmtId="44" fontId="25" fillId="0" borderId="17" xfId="4" applyFont="1" applyBorder="1" applyAlignment="1">
      <alignment horizontal="center" vertical="center" wrapText="1"/>
    </xf>
    <xf numFmtId="44" fontId="25" fillId="0" borderId="19" xfId="4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15" fillId="0" borderId="14" xfId="2" applyFont="1" applyBorder="1" applyAlignment="1">
      <alignment horizontal="center" vertical="center" wrapText="1"/>
    </xf>
    <xf numFmtId="0" fontId="15" fillId="0" borderId="17" xfId="2" applyFont="1" applyBorder="1" applyAlignment="1">
      <alignment horizontal="center" vertical="center" wrapText="1"/>
    </xf>
    <xf numFmtId="0" fontId="15" fillId="0" borderId="19" xfId="2" applyFont="1" applyBorder="1" applyAlignment="1">
      <alignment horizontal="center" vertical="center" wrapText="1"/>
    </xf>
    <xf numFmtId="0" fontId="20" fillId="0" borderId="12" xfId="2" applyFont="1" applyBorder="1" applyAlignment="1">
      <alignment horizontal="center" vertical="center" wrapText="1"/>
    </xf>
    <xf numFmtId="0" fontId="20" fillId="0" borderId="14" xfId="2" applyFont="1" applyBorder="1" applyAlignment="1">
      <alignment horizontal="center" vertical="center" wrapText="1"/>
    </xf>
    <xf numFmtId="0" fontId="20" fillId="0" borderId="17" xfId="2" applyFont="1" applyBorder="1" applyAlignment="1">
      <alignment horizontal="center" vertical="center" wrapText="1"/>
    </xf>
    <xf numFmtId="0" fontId="20" fillId="0" borderId="19" xfId="2" applyFont="1" applyBorder="1" applyAlignment="1">
      <alignment horizontal="center" vertical="center" wrapText="1"/>
    </xf>
    <xf numFmtId="0" fontId="17" fillId="0" borderId="11" xfId="2" applyFont="1" applyBorder="1" applyAlignment="1">
      <alignment horizontal="center" vertical="center" wrapText="1"/>
    </xf>
    <xf numFmtId="44" fontId="2" fillId="0" borderId="20" xfId="4" applyFont="1" applyFill="1" applyBorder="1" applyAlignment="1">
      <alignment horizontal="center"/>
    </xf>
    <xf numFmtId="44" fontId="2" fillId="0" borderId="21" xfId="4" applyFont="1" applyFill="1" applyBorder="1" applyAlignment="1">
      <alignment horizontal="center"/>
    </xf>
    <xf numFmtId="0" fontId="2" fillId="0" borderId="8" xfId="2" applyFill="1" applyBorder="1" applyAlignment="1">
      <alignment vertical="center"/>
    </xf>
    <xf numFmtId="0" fontId="2" fillId="0" borderId="22" xfId="2" applyFill="1" applyBorder="1" applyAlignment="1">
      <alignment vertical="center"/>
    </xf>
    <xf numFmtId="0" fontId="2" fillId="0" borderId="10" xfId="2" applyFill="1" applyBorder="1" applyAlignment="1">
      <alignment vertical="center"/>
    </xf>
    <xf numFmtId="0" fontId="2" fillId="0" borderId="24" xfId="2" applyFill="1" applyBorder="1" applyAlignment="1">
      <alignment vertical="center"/>
    </xf>
    <xf numFmtId="0" fontId="2" fillId="0" borderId="11" xfId="2" applyFill="1" applyBorder="1" applyAlignment="1">
      <alignment vertical="center"/>
    </xf>
    <xf numFmtId="0" fontId="3" fillId="0" borderId="11" xfId="2" applyFont="1" applyFill="1" applyBorder="1" applyAlignment="1">
      <alignment horizontal="left" vertical="center"/>
    </xf>
    <xf numFmtId="44" fontId="3" fillId="2" borderId="20" xfId="4" applyFont="1" applyFill="1" applyBorder="1" applyAlignment="1">
      <alignment horizontal="center"/>
    </xf>
    <xf numFmtId="44" fontId="3" fillId="2" borderId="21" xfId="4" applyFont="1" applyFill="1" applyBorder="1" applyAlignment="1">
      <alignment horizontal="center"/>
    </xf>
    <xf numFmtId="44" fontId="2" fillId="0" borderId="20" xfId="4" applyFont="1" applyFill="1" applyBorder="1" applyAlignment="1">
      <alignment horizontal="right"/>
    </xf>
    <xf numFmtId="44" fontId="2" fillId="0" borderId="21" xfId="4" applyFont="1" applyFill="1" applyBorder="1" applyAlignment="1">
      <alignment horizontal="right"/>
    </xf>
    <xf numFmtId="0" fontId="2" fillId="0" borderId="4" xfId="2" applyFill="1" applyBorder="1" applyAlignment="1">
      <alignment vertical="center"/>
    </xf>
    <xf numFmtId="0" fontId="17" fillId="0" borderId="12" xfId="2" applyFont="1" applyBorder="1" applyAlignment="1">
      <alignment horizontal="center" vertical="center" wrapText="1"/>
    </xf>
    <xf numFmtId="0" fontId="17" fillId="0" borderId="13" xfId="2" applyFont="1" applyBorder="1" applyAlignment="1">
      <alignment horizontal="center" vertical="center" wrapText="1"/>
    </xf>
    <xf numFmtId="0" fontId="17" fillId="0" borderId="14" xfId="2" applyFont="1" applyBorder="1" applyAlignment="1">
      <alignment horizontal="center" vertical="center" wrapText="1"/>
    </xf>
    <xf numFmtId="0" fontId="17" fillId="0" borderId="15" xfId="2" applyFont="1" applyBorder="1" applyAlignment="1">
      <alignment horizontal="center" vertical="center" wrapText="1"/>
    </xf>
    <xf numFmtId="0" fontId="17" fillId="0" borderId="0" xfId="2" applyFont="1" applyBorder="1" applyAlignment="1">
      <alignment horizontal="center" vertical="center" wrapText="1"/>
    </xf>
    <xf numFmtId="0" fontId="17" fillId="0" borderId="16" xfId="2" applyFont="1" applyBorder="1" applyAlignment="1">
      <alignment horizontal="center" vertical="center" wrapText="1"/>
    </xf>
    <xf numFmtId="0" fontId="17" fillId="0" borderId="17" xfId="2" applyFont="1" applyBorder="1" applyAlignment="1">
      <alignment horizontal="center" vertical="center" wrapText="1"/>
    </xf>
    <xf numFmtId="0" fontId="17" fillId="0" borderId="18" xfId="2" applyFont="1" applyBorder="1" applyAlignment="1">
      <alignment horizontal="center" vertical="center" wrapText="1"/>
    </xf>
    <xf numFmtId="0" fontId="17" fillId="0" borderId="19" xfId="2" applyFont="1" applyBorder="1" applyAlignment="1">
      <alignment horizontal="center" vertical="center" wrapText="1"/>
    </xf>
    <xf numFmtId="44" fontId="3" fillId="2" borderId="20" xfId="4" applyFont="1" applyFill="1" applyBorder="1" applyAlignment="1">
      <alignment horizontal="right"/>
    </xf>
    <xf numFmtId="44" fontId="3" fillId="2" borderId="21" xfId="4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0" borderId="1" xfId="2" applyFont="1" applyBorder="1" applyAlignment="1">
      <alignment vertical="center" wrapText="1"/>
    </xf>
    <xf numFmtId="0" fontId="3" fillId="0" borderId="2" xfId="2" applyFont="1" applyBorder="1" applyAlignment="1">
      <alignment vertical="center" wrapText="1"/>
    </xf>
    <xf numFmtId="0" fontId="3" fillId="0" borderId="3" xfId="2" applyFont="1" applyBorder="1" applyAlignment="1">
      <alignment vertical="center" wrapText="1"/>
    </xf>
    <xf numFmtId="0" fontId="3" fillId="0" borderId="1" xfId="2" applyFont="1" applyFill="1" applyBorder="1" applyAlignment="1">
      <alignment vertical="center" wrapText="1"/>
    </xf>
    <xf numFmtId="0" fontId="3" fillId="0" borderId="2" xfId="2" applyFont="1" applyFill="1" applyBorder="1" applyAlignment="1">
      <alignment vertical="center" wrapText="1"/>
    </xf>
    <xf numFmtId="0" fontId="3" fillId="0" borderId="3" xfId="2" applyFont="1" applyFill="1" applyBorder="1" applyAlignment="1">
      <alignment vertical="center" wrapText="1"/>
    </xf>
    <xf numFmtId="0" fontId="26" fillId="0" borderId="23" xfId="1" applyFont="1" applyBorder="1" applyAlignment="1">
      <alignment horizontal="center"/>
    </xf>
    <xf numFmtId="0" fontId="27" fillId="4" borderId="25" xfId="1" applyFont="1" applyFill="1" applyBorder="1" applyAlignment="1">
      <alignment horizontal="center"/>
    </xf>
    <xf numFmtId="8" fontId="2" fillId="0" borderId="20" xfId="4" applyNumberFormat="1" applyFont="1" applyFill="1" applyBorder="1" applyAlignment="1">
      <alignment horizontal="right"/>
    </xf>
    <xf numFmtId="0" fontId="15" fillId="0" borderId="0" xfId="2" applyFont="1" applyBorder="1" applyAlignment="1">
      <alignment horizontal="center" vertical="center" wrapText="1"/>
    </xf>
    <xf numFmtId="0" fontId="13" fillId="0" borderId="0" xfId="0" applyFont="1"/>
  </cellXfs>
  <cellStyles count="6">
    <cellStyle name="Currency" xfId="4" builtinId="4"/>
    <cellStyle name="Heading 1" xfId="1" builtinId="16" customBuiltin="1"/>
    <cellStyle name="Heading 2" xfId="2" builtinId="17" customBuiltin="1"/>
    <cellStyle name="Heading 3" xfId="3" builtinId="18" customBuiltin="1"/>
    <cellStyle name="Hyperlink" xfId="5" builtinId="8"/>
    <cellStyle name="Normal" xfId="0" builtinId="0" customBuiltin="1"/>
  </cellStyles>
  <dxfs count="89">
    <dxf>
      <numFmt numFmtId="164" formatCode="&quot;$&quot;#,##0.00"/>
    </dxf>
    <dxf>
      <numFmt numFmtId="164" formatCode="&quot;$&quot;#,##0.00"/>
    </dxf>
    <dxf>
      <numFmt numFmtId="164" formatCode="&quot;$&quot;#,##0.00"/>
      <alignment horizontal="center" vertical="bottom" textRotation="0" wrapText="0" indent="0" justifyLastLine="0" shrinkToFit="0" readingOrder="0"/>
    </dxf>
    <dxf>
      <numFmt numFmtId="164" formatCode="&quot;$&quot;#,##0.00"/>
    </dxf>
    <dxf>
      <numFmt numFmtId="164" formatCode="&quot;$&quot;#,##0.00"/>
    </dxf>
    <dxf>
      <numFmt numFmtId="164" formatCode="&quot;$&quot;#,##0.00"/>
      <alignment horizontal="center" vertical="bottom" textRotation="0" wrapText="0" indent="0" justifyLastLine="0" shrinkToFit="0" readingOrder="0"/>
    </dxf>
    <dxf>
      <numFmt numFmtId="164" formatCode="&quot;$&quot;#,##0.00"/>
    </dxf>
    <dxf>
      <numFmt numFmtId="164" formatCode="&quot;$&quot;#,##0.00"/>
    </dxf>
    <dxf>
      <numFmt numFmtId="164" formatCode="&quot;$&quot;#,##0.00"/>
      <alignment horizontal="center" vertical="bottom" textRotation="0" wrapText="0" indent="0" justifyLastLine="0" shrinkToFit="0" readingOrder="0"/>
    </dxf>
    <dxf>
      <numFmt numFmtId="164" formatCode="&quot;$&quot;#,##0.00"/>
    </dxf>
    <dxf>
      <numFmt numFmtId="164" formatCode="&quot;$&quot;#,##0.00"/>
    </dxf>
    <dxf>
      <numFmt numFmtId="164" formatCode="&quot;$&quot;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24994659260841701"/>
        <name val="Corbel"/>
        <family val="2"/>
        <scheme val="none"/>
      </font>
    </dxf>
    <dxf>
      <numFmt numFmtId="164" formatCode="&quot;$&quot;#,##0.00"/>
    </dxf>
    <dxf>
      <numFmt numFmtId="164" formatCode="&quot;$&quot;#,##0.00"/>
    </dxf>
    <dxf>
      <numFmt numFmtId="164" formatCode="&quot;$&quot;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24994659260841701"/>
        <name val="Corbel"/>
        <family val="2"/>
        <scheme val="none"/>
      </font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  <alignment horizontal="center" vertical="bottom" textRotation="0" wrapText="0" indent="0" justifyLastLine="0" shrinkToFit="0" readingOrder="0"/>
    </dxf>
    <dxf>
      <numFmt numFmtId="164" formatCode="&quot;$&quot;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24994659260841701"/>
        <name val="Corbel"/>
        <family val="2"/>
        <scheme val="none"/>
      </font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  <fill>
        <patternFill patternType="none">
          <fgColor indexed="64"/>
          <bgColor indexed="65"/>
        </patternFill>
      </fill>
    </dxf>
    <dxf>
      <numFmt numFmtId="164" formatCode="&quot;$&quot;#,##0.00"/>
      <alignment horizontal="center" vertical="bottom" textRotation="0" wrapText="0" indent="0" justifyLastLine="0" shrinkToFit="0" readingOrder="0"/>
    </dxf>
    <dxf>
      <numFmt numFmtId="164" formatCode="&quot;$&quot;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24994659260841701"/>
        <name val="Corbel"/>
        <family val="2"/>
        <scheme val="none"/>
      </font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  <alignment horizontal="center" vertical="bottom" textRotation="0" wrapText="0" indent="0" justifyLastLine="0" shrinkToFit="0" readingOrder="0"/>
    </dxf>
    <dxf>
      <numFmt numFmtId="164" formatCode="&quot;$&quot;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24994659260841701"/>
        <name val="Corbel"/>
        <family val="2"/>
        <scheme val="none"/>
      </font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  <alignment horizontal="center" vertical="bottom" textRotation="0" wrapText="0" indent="0" justifyLastLine="0" shrinkToFit="0" readingOrder="0"/>
    </dxf>
    <dxf>
      <numFmt numFmtId="164" formatCode="&quot;$&quot;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24994659260841701"/>
        <name val="Corbel"/>
        <family val="2"/>
        <scheme val="none"/>
      </font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  <alignment horizontal="center" vertical="bottom" textRotation="0" wrapText="0" indent="0" justifyLastLine="0" shrinkToFit="0" readingOrder="0"/>
    </dxf>
    <dxf>
      <numFmt numFmtId="164" formatCode="&quot;$&quot;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24994659260841701"/>
        <name val="Corbel"/>
        <family val="2"/>
        <scheme val="none"/>
      </font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  <alignment horizontal="center" vertical="bottom" textRotation="0" wrapText="0" indent="0" justifyLastLine="0" shrinkToFit="0" readingOrder="0"/>
    </dxf>
    <dxf>
      <numFmt numFmtId="164" formatCode="&quot;$&quot;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24994659260841701"/>
        <name val="Corbel"/>
        <family val="2"/>
        <scheme val="none"/>
      </font>
    </dxf>
    <dxf>
      <numFmt numFmtId="164" formatCode="&quot;$&quot;#,##0.00"/>
    </dxf>
    <dxf>
      <numFmt numFmtId="164" formatCode="&quot;$&quot;#,##0.00"/>
    </dxf>
    <dxf>
      <numFmt numFmtId="164" formatCode="&quot;$&quot;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24994659260841701"/>
        <name val="Corbel"/>
        <family val="2"/>
        <scheme val="none"/>
      </font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  <alignment horizontal="center" vertical="bottom" textRotation="0" wrapText="0" indent="0" justifyLastLine="0" shrinkToFit="0" readingOrder="0"/>
    </dxf>
    <dxf>
      <numFmt numFmtId="164" formatCode="&quot;$&quot;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24994659260841701"/>
        <name val="Corbel"/>
        <family val="2"/>
        <scheme val="none"/>
      </font>
    </dxf>
    <dxf>
      <numFmt numFmtId="164" formatCode="&quot;$&quot;#,##0.00"/>
      <alignment horizontal="right" vertical="bottom" textRotation="0" wrapText="0" indent="0" justifyLastLine="0" shrinkToFit="0" readingOrder="0"/>
    </dxf>
    <dxf>
      <numFmt numFmtId="164" formatCode="&quot;$&quot;#,##0.00"/>
      <alignment horizontal="right" vertical="bottom" textRotation="0" wrapText="0" indent="0" justifyLastLine="0" shrinkToFit="0" readingOrder="0"/>
    </dxf>
    <dxf>
      <numFmt numFmtId="164" formatCode="&quot;$&quot;#,##0.00"/>
    </dxf>
    <dxf>
      <numFmt numFmtId="164" formatCode="&quot;$&quot;#,##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24994659260841701"/>
        <name val="Corbe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 tint="0.24994659260841701"/>
        <name val="Corbel"/>
        <family val="2"/>
        <scheme val="none"/>
      </font>
    </dxf>
    <dxf>
      <numFmt numFmtId="164" formatCode="&quot;$&quot;#,##0.00"/>
      <alignment horizontal="right" vertical="bottom" textRotation="0" wrapText="0" indent="0" justifyLastLine="0" shrinkToFit="0" readingOrder="0"/>
    </dxf>
    <dxf>
      <numFmt numFmtId="164" formatCode="&quot;$&quot;#,##0.00"/>
      <alignment horizontal="right" vertical="bottom" textRotation="0" wrapText="0" indent="0" justifyLastLine="0" shrinkToFit="0" readingOrder="0"/>
    </dxf>
    <dxf>
      <numFmt numFmtId="164" formatCode="&quot;$&quot;#,##0.00"/>
    </dxf>
    <dxf>
      <numFmt numFmtId="164" formatCode="&quot;$&quot;#,##0.00"/>
    </dxf>
    <dxf>
      <numFmt numFmtId="164" formatCode="&quot;$&quot;#,##0.00"/>
      <alignment horizontal="center" vertical="bottom" textRotation="0" wrapText="0" indent="0" justifyLastLine="0" shrinkToFit="0" readingOrder="0"/>
    </dxf>
    <dxf>
      <numFmt numFmtId="164" formatCode="&quot;$&quot;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24994659260841701"/>
        <name val="Corbel"/>
        <family val="2"/>
        <scheme val="none"/>
      </font>
    </dxf>
  </dxfs>
  <tableStyles count="0" defaultTableStyle="TableStyleLight9" defaultPivotStyle="PivotStyleLight16"/>
  <colors>
    <mruColors>
      <color rgb="FFE9F6F7"/>
      <color rgb="FF184275"/>
      <color rgb="FF73CA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133503</xdr:colOff>
      <xdr:row>1</xdr:row>
      <xdr:rowOff>107557</xdr:rowOff>
    </xdr:from>
    <xdr:to>
      <xdr:col>1</xdr:col>
      <xdr:colOff>760095</xdr:colOff>
      <xdr:row>1</xdr:row>
      <xdr:rowOff>734149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4AADEE-5EE7-FA9D-1108-38FAE7266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263043" y="320917"/>
          <a:ext cx="626592" cy="626592"/>
        </a:xfrm>
        <a:prstGeom prst="rect">
          <a:avLst/>
        </a:prstGeom>
      </xdr:spPr>
    </xdr:pic>
    <xdr:clientData/>
  </xdr:twoCellAnchor>
  <xdr:twoCellAnchor editAs="oneCell">
    <xdr:from>
      <xdr:col>10</xdr:col>
      <xdr:colOff>240030</xdr:colOff>
      <xdr:row>0</xdr:row>
      <xdr:rowOff>102870</xdr:rowOff>
    </xdr:from>
    <xdr:to>
      <xdr:col>19</xdr:col>
      <xdr:colOff>529591</xdr:colOff>
      <xdr:row>21</xdr:row>
      <xdr:rowOff>153332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7FCA9E5C-2426-B91F-D0EB-E2F7053DFD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4693" t="3170" r="11739" b="1438"/>
        <a:stretch/>
      </xdr:blipFill>
      <xdr:spPr>
        <a:xfrm>
          <a:off x="9469755" y="102870"/>
          <a:ext cx="5861686" cy="4306232"/>
        </a:xfrm>
        <a:prstGeom prst="rect">
          <a:avLst/>
        </a:prstGeom>
      </xdr:spPr>
    </xdr:pic>
    <xdr:clientData/>
  </xdr:twoCellAnchor>
  <xdr:twoCellAnchor editAs="oneCell">
    <xdr:from>
      <xdr:col>10</xdr:col>
      <xdr:colOff>317946</xdr:colOff>
      <xdr:row>89</xdr:row>
      <xdr:rowOff>120016</xdr:rowOff>
    </xdr:from>
    <xdr:to>
      <xdr:col>22</xdr:col>
      <xdr:colOff>167640</xdr:colOff>
      <xdr:row>104</xdr:row>
      <xdr:rowOff>78736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8A807C6D-EBD7-55A0-15B6-A47FFFF192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598" t="20942" b="19916"/>
        <a:stretch/>
      </xdr:blipFill>
      <xdr:spPr>
        <a:xfrm>
          <a:off x="9547671" y="16064866"/>
          <a:ext cx="7275384" cy="2530470"/>
        </a:xfrm>
        <a:prstGeom prst="rect">
          <a:avLst/>
        </a:prstGeom>
      </xdr:spPr>
    </xdr:pic>
    <xdr:clientData/>
  </xdr:twoCellAnchor>
  <xdr:twoCellAnchor editAs="oneCell">
    <xdr:from>
      <xdr:col>10</xdr:col>
      <xdr:colOff>421004</xdr:colOff>
      <xdr:row>21</xdr:row>
      <xdr:rowOff>78104</xdr:rowOff>
    </xdr:from>
    <xdr:to>
      <xdr:col>19</xdr:col>
      <xdr:colOff>20942</xdr:colOff>
      <xdr:row>25</xdr:row>
      <xdr:rowOff>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765F15B4-DEC2-F87D-41CE-DA69178AF0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24786" t="39011" r="29321" b="51809"/>
        <a:stretch/>
      </xdr:blipFill>
      <xdr:spPr>
        <a:xfrm>
          <a:off x="9650729" y="4392929"/>
          <a:ext cx="5158728" cy="600076"/>
        </a:xfrm>
        <a:prstGeom prst="rect">
          <a:avLst/>
        </a:prstGeom>
      </xdr:spPr>
    </xdr:pic>
    <xdr:clientData/>
  </xdr:twoCellAnchor>
  <xdr:twoCellAnchor editAs="oneCell">
    <xdr:from>
      <xdr:col>9</xdr:col>
      <xdr:colOff>845820</xdr:colOff>
      <xdr:row>24</xdr:row>
      <xdr:rowOff>139065</xdr:rowOff>
    </xdr:from>
    <xdr:to>
      <xdr:col>21</xdr:col>
      <xdr:colOff>20955</xdr:colOff>
      <xdr:row>47</xdr:row>
      <xdr:rowOff>59402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F21416F4-5B59-1FC4-24AA-901C267AE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218295" y="4968240"/>
          <a:ext cx="6846570" cy="3859877"/>
        </a:xfrm>
        <a:prstGeom prst="rect">
          <a:avLst/>
        </a:prstGeom>
      </xdr:spPr>
    </xdr:pic>
    <xdr:clientData/>
  </xdr:twoCellAnchor>
  <xdr:twoCellAnchor editAs="oneCell">
    <xdr:from>
      <xdr:col>10</xdr:col>
      <xdr:colOff>560071</xdr:colOff>
      <xdr:row>46</xdr:row>
      <xdr:rowOff>72391</xdr:rowOff>
    </xdr:from>
    <xdr:to>
      <xdr:col>18</xdr:col>
      <xdr:colOff>588645</xdr:colOff>
      <xdr:row>47</xdr:row>
      <xdr:rowOff>110491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3AA7EED7-DB84-FEBC-BBBC-1A9CDD31A5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r="18946" b="93943"/>
        <a:stretch/>
      </xdr:blipFill>
      <xdr:spPr>
        <a:xfrm>
          <a:off x="9789796" y="8673466"/>
          <a:ext cx="4985384" cy="209550"/>
        </a:xfrm>
        <a:prstGeom prst="rect">
          <a:avLst/>
        </a:prstGeom>
      </xdr:spPr>
    </xdr:pic>
    <xdr:clientData/>
  </xdr:twoCellAnchor>
  <xdr:twoCellAnchor editAs="oneCell">
    <xdr:from>
      <xdr:col>13</xdr:col>
      <xdr:colOff>74295</xdr:colOff>
      <xdr:row>48</xdr:row>
      <xdr:rowOff>133350</xdr:rowOff>
    </xdr:from>
    <xdr:to>
      <xdr:col>19</xdr:col>
      <xdr:colOff>0</xdr:colOff>
      <xdr:row>63</xdr:row>
      <xdr:rowOff>140970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923EC2CD-F2D9-89DE-1093-1F63A08D595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26747" t="21197" r="26569" b="19782"/>
        <a:stretch/>
      </xdr:blipFill>
      <xdr:spPr>
        <a:xfrm>
          <a:off x="11161395" y="9077325"/>
          <a:ext cx="3638550" cy="2583180"/>
        </a:xfrm>
        <a:prstGeom prst="rect">
          <a:avLst/>
        </a:prstGeom>
      </xdr:spPr>
    </xdr:pic>
    <xdr:clientData/>
  </xdr:twoCellAnchor>
  <xdr:twoCellAnchor editAs="oneCell">
    <xdr:from>
      <xdr:col>11</xdr:col>
      <xdr:colOff>361950</xdr:colOff>
      <xdr:row>64</xdr:row>
      <xdr:rowOff>76201</xdr:rowOff>
    </xdr:from>
    <xdr:to>
      <xdr:col>21</xdr:col>
      <xdr:colOff>167640</xdr:colOff>
      <xdr:row>87</xdr:row>
      <xdr:rowOff>19051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9499D8C0-6640-AC7B-87EA-5CC8B9988D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13851" t="4669" r="9069" b="7065"/>
        <a:stretch/>
      </xdr:blipFill>
      <xdr:spPr>
        <a:xfrm>
          <a:off x="10210800" y="11572876"/>
          <a:ext cx="5989320" cy="3869055"/>
        </a:xfrm>
        <a:prstGeom prst="rect">
          <a:avLst/>
        </a:prstGeom>
      </xdr:spPr>
    </xdr:pic>
    <xdr:clientData/>
  </xdr:twoCellAnchor>
  <xdr:twoCellAnchor editAs="oneCell">
    <xdr:from>
      <xdr:col>1</xdr:col>
      <xdr:colOff>790576</xdr:colOff>
      <xdr:row>3</xdr:row>
      <xdr:rowOff>38100</xdr:rowOff>
    </xdr:from>
    <xdr:to>
      <xdr:col>1</xdr:col>
      <xdr:colOff>1274446</xdr:colOff>
      <xdr:row>5</xdr:row>
      <xdr:rowOff>132391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B4F8657-7EEF-5168-7638-F85E06F100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l="24397" t="7622" r="24651" b="11194"/>
        <a:stretch/>
      </xdr:blipFill>
      <xdr:spPr>
        <a:xfrm>
          <a:off x="923926" y="1228725"/>
          <a:ext cx="491490" cy="448621"/>
        </a:xfrm>
        <a:prstGeom prst="rect">
          <a:avLst/>
        </a:prstGeom>
      </xdr:spPr>
    </xdr:pic>
    <xdr:clientData/>
  </xdr:twoCellAnchor>
  <xdr:twoCellAnchor editAs="oneCell">
    <xdr:from>
      <xdr:col>1</xdr:col>
      <xdr:colOff>779146</xdr:colOff>
      <xdr:row>7</xdr:row>
      <xdr:rowOff>28575</xdr:rowOff>
    </xdr:from>
    <xdr:to>
      <xdr:col>1</xdr:col>
      <xdr:colOff>1276351</xdr:colOff>
      <xdr:row>9</xdr:row>
      <xdr:rowOff>130486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D4C6EDB-D1EE-45F5-82CD-3E114234A9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l="24397" t="7622" r="24651" b="11194"/>
        <a:stretch/>
      </xdr:blipFill>
      <xdr:spPr>
        <a:xfrm>
          <a:off x="912496" y="1905000"/>
          <a:ext cx="485775" cy="444811"/>
        </a:xfrm>
        <a:prstGeom prst="rect">
          <a:avLst/>
        </a:prstGeom>
      </xdr:spPr>
    </xdr:pic>
    <xdr:clientData/>
  </xdr:twoCellAnchor>
  <xdr:twoCellAnchor editAs="oneCell">
    <xdr:from>
      <xdr:col>6</xdr:col>
      <xdr:colOff>1125856</xdr:colOff>
      <xdr:row>3</xdr:row>
      <xdr:rowOff>36195</xdr:rowOff>
    </xdr:from>
    <xdr:to>
      <xdr:col>6</xdr:col>
      <xdr:colOff>1619251</xdr:colOff>
      <xdr:row>5</xdr:row>
      <xdr:rowOff>132391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0934474-6CBD-483B-8D52-19C8650248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l="24397" t="7622" r="24651" b="11194"/>
        <a:stretch/>
      </xdr:blipFill>
      <xdr:spPr>
        <a:xfrm>
          <a:off x="5650231" y="1226820"/>
          <a:ext cx="493395" cy="450526"/>
        </a:xfrm>
        <a:prstGeom prst="rect">
          <a:avLst/>
        </a:prstGeom>
      </xdr:spPr>
    </xdr:pic>
    <xdr:clientData/>
  </xdr:twoCellAnchor>
  <xdr:twoCellAnchor editAs="oneCell">
    <xdr:from>
      <xdr:col>6</xdr:col>
      <xdr:colOff>1112521</xdr:colOff>
      <xdr:row>7</xdr:row>
      <xdr:rowOff>55245</xdr:rowOff>
    </xdr:from>
    <xdr:to>
      <xdr:col>6</xdr:col>
      <xdr:colOff>1615441</xdr:colOff>
      <xdr:row>9</xdr:row>
      <xdr:rowOff>155251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654FD72-E797-4E26-B8F4-F92982680E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l="24397" t="7622" r="24651" b="11194"/>
        <a:stretch/>
      </xdr:blipFill>
      <xdr:spPr>
        <a:xfrm>
          <a:off x="5636896" y="1931670"/>
          <a:ext cx="493395" cy="442906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167640</xdr:colOff>
      <xdr:row>203</xdr:row>
      <xdr:rowOff>68580</xdr:rowOff>
    </xdr:from>
    <xdr:to>
      <xdr:col>4</xdr:col>
      <xdr:colOff>457200</xdr:colOff>
      <xdr:row>215</xdr:row>
      <xdr:rowOff>57979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133BF45-0C47-474B-B70E-B9E8F5EDC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04800" y="35871150"/>
          <a:ext cx="3619500" cy="204489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blEntertainment" displayName="tblEntertainment" ref="G12:J28" totalsRowCount="1" headerRowDxfId="88" headerRowCellStyle="Normal">
  <autoFilter ref="G12:J27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CHILDREN" totalsRowLabel="Subtotal"/>
    <tableColumn id="2" xr3:uid="{00000000-0010-0000-0000-000002000000}" name="MONTHLY" totalsRowFunction="sum" dataDxfId="87" totalsRowDxfId="86"/>
    <tableColumn id="3" xr3:uid="{00000000-0010-0000-0000-000003000000}" name=" " dataDxfId="85" totalsRowDxfId="84"/>
    <tableColumn id="4" xr3:uid="{00000000-0010-0000-0000-000004000000}" name="ANNUAL" totalsRowFunction="custom" dataDxfId="83" totalsRowDxfId="82">
      <calculatedColumnFormula>tblEntertainment[[#This Row],[MONTHLY]]*12</calculatedColumnFormula>
      <totalsRowFormula>SUM(tblEntertainment[ANNUAL])</totalsRowFormula>
    </tableColumn>
  </tableColumns>
  <tableStyleInfo name="TableStyleMedium2" showFirstColumn="0" showLastColumn="1" showRowStripes="0" showColumnStripes="0"/>
  <extLst>
    <ext xmlns:x14="http://schemas.microsoft.com/office/spreadsheetml/2009/9/main" uri="{504A1905-F514-4f6f-8877-14C23A59335A}">
      <x14:table altText="Entertainment table" altTextSummary="Enter projected and actual monthly budget items for entertainment.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9000000}" name="tblTaxes21" displayName="tblTaxes21" ref="G61:J67" totalsRowCount="1" headerRowDxfId="30" headerRowCellStyle="Normal">
  <autoFilter ref="G61:J66" xr:uid="{00000000-0009-0000-0100-000014000000}"/>
  <tableColumns count="4">
    <tableColumn id="1" xr3:uid="{00000000-0010-0000-0900-000001000000}" name="PROFESSIONAL FEES" totalsRowLabel="Subtotal"/>
    <tableColumn id="2" xr3:uid="{00000000-0010-0000-0900-000002000000}" name="MONTHLY" totalsRowFunction="sum" dataDxfId="29" totalsRowDxfId="28"/>
    <tableColumn id="3" xr3:uid="{00000000-0010-0000-0900-000003000000}" name=" " dataDxfId="27" totalsRowDxfId="26"/>
    <tableColumn id="4" xr3:uid="{00000000-0010-0000-0900-000004000000}" name="ANNUAL" totalsRowFunction="custom" dataDxfId="25" totalsRowDxfId="24">
      <calculatedColumnFormula>tblTaxes21[[#This Row],[MONTHLY]]*12</calculatedColumnFormula>
      <totalsRowFormula>SUM(tblTaxes21[ANNUAL])</totalsRowFormula>
    </tableColumn>
  </tableColumns>
  <tableStyleInfo name="TableStyleMedium2" showFirstColumn="0" showLastColumn="1" showRowStripes="0" showColumnStripes="0"/>
  <extLst>
    <ext xmlns:x14="http://schemas.microsoft.com/office/spreadsheetml/2009/9/main" uri="{504A1905-F514-4f6f-8877-14C23A59335A}">
      <x14:table altText="Taxes table" altTextSummary="Enter projected and actual monthly budget items for taxes.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A000000}" name="tblSavings22" displayName="tblSavings22" ref="G69:J84" totalsRowCount="1" headerRowDxfId="23" headerRowCellStyle="Normal">
  <autoFilter ref="G69:J83" xr:uid="{00000000-0009-0000-0100-000015000000}"/>
  <tableColumns count="4">
    <tableColumn id="1" xr3:uid="{00000000-0010-0000-0A00-000001000000}" name="SUBSCRIPTIONS" totalsRowLabel="Subtotal"/>
    <tableColumn id="2" xr3:uid="{00000000-0010-0000-0A00-000002000000}" name="MONTHLY" totalsRowFunction="sum" dataDxfId="22" totalsRowDxfId="21"/>
    <tableColumn id="3" xr3:uid="{00000000-0010-0000-0A00-000003000000}" name=" " dataDxfId="20" totalsRowDxfId="19"/>
    <tableColumn id="4" xr3:uid="{00000000-0010-0000-0A00-000004000000}" name="ANNUAL" totalsRowFunction="custom" dataDxfId="18" totalsRowDxfId="17">
      <calculatedColumnFormula>tblSavings22[[#This Row],[MONTHLY]]*12</calculatedColumnFormula>
      <totalsRowFormula>SUM(tblSavings22[ANNUAL])</totalsRowFormula>
    </tableColumn>
  </tableColumns>
  <tableStyleInfo name="TableStyleMedium2" showFirstColumn="0" showLastColumn="1" showRowStripes="0" showColumnStripes="0"/>
  <extLst>
    <ext xmlns:x14="http://schemas.microsoft.com/office/spreadsheetml/2009/9/main" uri="{504A1905-F514-4f6f-8877-14C23A59335A}">
      <x14:table altText="Savings or investments table" altTextSummary="Enter projected and actual monthly budget items for savings or investments.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B000000}" name="tblGifts23" displayName="tblGifts23" ref="G86:J94" totalsRowCount="1" headerRowDxfId="16" headerRowCellStyle="Normal">
  <autoFilter ref="G86:J93" xr:uid="{00000000-0009-0000-0100-000016000000}"/>
  <tableColumns count="4">
    <tableColumn id="1" xr3:uid="{00000000-0010-0000-0B00-000001000000}" name="GIFTS &amp; CELEBRATIONS" totalsRowLabel="Subtotal"/>
    <tableColumn id="2" xr3:uid="{00000000-0010-0000-0B00-000002000000}" name="MONTHLY" totalsRowFunction="sum" dataDxfId="15" totalsRowDxfId="2"/>
    <tableColumn id="3" xr3:uid="{00000000-0010-0000-0B00-000003000000}" name=" " dataDxfId="14" totalsRowDxfId="1"/>
    <tableColumn id="4" xr3:uid="{00000000-0010-0000-0B00-000004000000}" name="ANNUAL" totalsRowFunction="custom" dataDxfId="13" totalsRowDxfId="0">
      <calculatedColumnFormula>tblGifts23[[#This Row],[MONTHLY]]*12</calculatedColumnFormula>
      <totalsRowFormula>SUM(tblGifts23[ANNUAL])</totalsRowFormula>
    </tableColumn>
  </tableColumns>
  <tableStyleInfo name="TableStyleMedium2" showFirstColumn="0" showLastColumn="1" showRowStripes="0" showColumnStripes="0"/>
  <extLst>
    <ext xmlns:x14="http://schemas.microsoft.com/office/spreadsheetml/2009/9/main" uri="{504A1905-F514-4f6f-8877-14C23A59335A}">
      <x14:table altText="Gifts and donations table" altTextSummary="Enter projected and actual monthly budget items for gifts and donations.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0C000000}" name="tblLegal24" displayName="tblLegal24" ref="G96:J103" totalsRowCount="1" headerRowDxfId="12" headerRowCellStyle="Normal">
  <autoFilter ref="G96:J102" xr:uid="{00000000-0009-0000-0100-000017000000}"/>
  <tableColumns count="4">
    <tableColumn id="1" xr3:uid="{00000000-0010-0000-0C00-000001000000}" name="POST-TAX OBLIGATIONS" totalsRowLabel="Subtotal"/>
    <tableColumn id="2" xr3:uid="{00000000-0010-0000-0C00-000002000000}" name="MONTHLY" totalsRowFunction="sum" dataDxfId="11" totalsRowDxfId="5"/>
    <tableColumn id="3" xr3:uid="{00000000-0010-0000-0C00-000003000000}" name=" " dataDxfId="10" totalsRowDxfId="4"/>
    <tableColumn id="4" xr3:uid="{00000000-0010-0000-0C00-000004000000}" name="ANNUAL" totalsRowFunction="custom" dataDxfId="9" totalsRowDxfId="3">
      <calculatedColumnFormula>tblLegal24[[#This Row],[MONTHLY]]*12</calculatedColumnFormula>
      <totalsRowFormula>SUM(tblLegal24[ANNUAL])</totalsRowFormula>
    </tableColumn>
  </tableColumns>
  <tableStyleInfo name="TableStyleMedium2" showFirstColumn="0" showLastColumn="1" showRowStripes="0" showColumnStripes="0"/>
  <extLst>
    <ext xmlns:x14="http://schemas.microsoft.com/office/spreadsheetml/2009/9/main" uri="{504A1905-F514-4f6f-8877-14C23A59335A}">
      <x14:table altText="Legal table" altTextSummary="Enter projected and actual monthly budget items for legal reason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1000000}" name="tblPersonalCare" displayName="tblPersonalCare" ref="B85:E103" totalsRowCount="1" headerRowDxfId="81">
  <autoFilter ref="B85:E102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PERSONAL CARE" totalsRowLabel="Subtotal" totalsRowDxfId="80"/>
    <tableColumn id="2" xr3:uid="{00000000-0010-0000-0100-000002000000}" name="MONTHLY" totalsRowFunction="sum" dataDxfId="79" totalsRowDxfId="78"/>
    <tableColumn id="3" xr3:uid="{00000000-0010-0000-0100-000003000000}" name=" " totalsRowDxfId="77"/>
    <tableColumn id="4" xr3:uid="{00000000-0010-0000-0100-000004000000}" name="ANNUAL" totalsRowFunction="custom" totalsRowDxfId="76">
      <calculatedColumnFormula>tblPersonalCare[[#This Row],[MONTHLY]]-tblPersonalCare[[#This Row],[ ]]</calculatedColumnFormula>
      <totalsRowFormula>SUM(tblPersonalCare[ANNUAL])</totalsRowFormula>
    </tableColumn>
  </tableColumns>
  <tableStyleInfo name="TableStyleMedium2" showFirstColumn="0" showLastColumn="1" showRowStripes="0" showColumnStripes="0"/>
  <extLst>
    <ext xmlns:x14="http://schemas.microsoft.com/office/spreadsheetml/2009/9/main" uri="{504A1905-F514-4f6f-8877-14C23A59335A}">
      <x14:table altText="Personal care table" altTextSummary="Enter projected and actual monthly budget items for personal care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blHousing" displayName="tblHousing" ref="B12:E33" totalsRowCount="1" headerRowDxfId="75">
  <autoFilter ref="B12:E32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HOUSING / BASICS" totalsRowLabel="Subtotal"/>
    <tableColumn id="2" xr3:uid="{00000000-0010-0000-0200-000002000000}" name="MONTHLY" totalsRowFunction="sum" dataDxfId="74" totalsRowDxfId="73"/>
    <tableColumn id="3" xr3:uid="{00000000-0010-0000-0200-000003000000}" name=" " totalsRowDxfId="72"/>
    <tableColumn id="4" xr3:uid="{00000000-0010-0000-0200-000004000000}" name="ANNUAL" totalsRowFunction="sum" dataDxfId="71" totalsRowDxfId="70">
      <calculatedColumnFormula>tblHousing[[#This Row],[MONTHLY]]*12</calculatedColumnFormula>
    </tableColumn>
  </tableColumns>
  <tableStyleInfo name="TableStyleMedium2" showFirstColumn="0" showLastColumn="1" showRowStripes="0" showColumnStripes="0"/>
  <extLst>
    <ext xmlns:x14="http://schemas.microsoft.com/office/spreadsheetml/2009/9/main" uri="{504A1905-F514-4f6f-8877-14C23A59335A}">
      <x14:table altText="Housing table" altTextSummary="Enter projected and actual monthly budget items for housing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blTransportation" displayName="tblTransportation" ref="B35:E49" totalsRowCount="1" headerRowDxfId="69" headerRowCellStyle="Normal">
  <autoFilter ref="B35:E48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VEHICLES" totalsRowLabel="Subtotal"/>
    <tableColumn id="2" xr3:uid="{00000000-0010-0000-0300-000002000000}" name="MONTHLY" totalsRowFunction="sum" dataDxfId="68" totalsRowDxfId="67"/>
    <tableColumn id="3" xr3:uid="{00000000-0010-0000-0300-000003000000}" name=" " dataDxfId="66" totalsRowDxfId="65"/>
    <tableColumn id="4" xr3:uid="{00000000-0010-0000-0300-000004000000}" name="ANNUAL" totalsRowFunction="sum" dataDxfId="64" totalsRowDxfId="63">
      <calculatedColumnFormula>tblTransportation[[#This Row],[MONTHLY]]*12</calculatedColumnFormula>
    </tableColumn>
  </tableColumns>
  <tableStyleInfo name="TableStyleMedium2" showFirstColumn="0" showLastColumn="1" showRowStripes="0" showColumnStripes="0"/>
  <extLst>
    <ext xmlns:x14="http://schemas.microsoft.com/office/spreadsheetml/2009/9/main" uri="{504A1905-F514-4f6f-8877-14C23A59335A}">
      <x14:table altText="Transportation table" altTextSummary="Enter projected and actual monthly budget items for transportation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blInsurance" displayName="tblInsurance" ref="B51:E67" totalsRowCount="1" headerRowDxfId="62" headerRowCellStyle="Normal">
  <autoFilter ref="B51:E66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400-000001000000}" name="INSURANCE" totalsRowLabel="Subtotal"/>
    <tableColumn id="2" xr3:uid="{00000000-0010-0000-0400-000002000000}" name="MONTHLY" totalsRowFunction="sum" dataDxfId="61" totalsRowDxfId="8"/>
    <tableColumn id="3" xr3:uid="{00000000-0010-0000-0400-000003000000}" name=" " dataDxfId="60" totalsRowDxfId="7"/>
    <tableColumn id="4" xr3:uid="{00000000-0010-0000-0400-000004000000}" name="ANNUAL" totalsRowFunction="custom" dataDxfId="59" totalsRowDxfId="6">
      <calculatedColumnFormula>tblInsurance[[#This Row],[MONTHLY]]*12</calculatedColumnFormula>
      <totalsRowFormula>SUM(tblInsurance[ANNUAL])</totalsRowFormula>
    </tableColumn>
  </tableColumns>
  <tableStyleInfo name="TableStyleMedium2" showFirstColumn="0" showLastColumn="1" showRowStripes="0" showColumnStripes="0"/>
  <extLst>
    <ext xmlns:x14="http://schemas.microsoft.com/office/spreadsheetml/2009/9/main" uri="{504A1905-F514-4f6f-8877-14C23A59335A}">
      <x14:table altText="Insurance table" altTextSummary="Enter projected and actual monthly budget items for insurance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tblFood" displayName="tblFood" ref="B69:E75" totalsRowCount="1" headerRowDxfId="58" headerRowCellStyle="Normal">
  <autoFilter ref="B69:E74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500-000001000000}" name="FOOD" totalsRowLabel="Subtotal"/>
    <tableColumn id="2" xr3:uid="{00000000-0010-0000-0500-000002000000}" name="MONTHLY" totalsRowFunction="sum" dataDxfId="57" totalsRowDxfId="56"/>
    <tableColumn id="3" xr3:uid="{00000000-0010-0000-0500-000003000000}" name=" " dataDxfId="55" totalsRowDxfId="54"/>
    <tableColumn id="4" xr3:uid="{00000000-0010-0000-0500-000004000000}" name="ANNUAL" totalsRowFunction="custom" dataDxfId="53" totalsRowDxfId="52">
      <calculatedColumnFormula>tblFood[[#This Row],[MONTHLY]]*12</calculatedColumnFormula>
      <totalsRowFormula>SUM(tblFood[ANNUAL])</totalsRowFormula>
    </tableColumn>
  </tableColumns>
  <tableStyleInfo name="TableStyleMedium2" showFirstColumn="0" showLastColumn="1" showRowStripes="0" showColumnStripes="0"/>
  <extLst>
    <ext xmlns:x14="http://schemas.microsoft.com/office/spreadsheetml/2009/9/main" uri="{504A1905-F514-4f6f-8877-14C23A59335A}">
      <x14:table altText="Food table" altTextSummary="Enter projected and actual monthly budget items for food.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blPets" displayName="tblPets" ref="B77:E83" totalsRowCount="1" headerRowDxfId="51">
  <autoFilter ref="B77:E82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600-000001000000}" name="PETS" totalsRowLabel="Subtotal"/>
    <tableColumn id="2" xr3:uid="{00000000-0010-0000-0600-000002000000}" name="MONTHLY" totalsRowFunction="sum" dataDxfId="50" totalsRowDxfId="49"/>
    <tableColumn id="3" xr3:uid="{00000000-0010-0000-0600-000003000000}" name=" " dataDxfId="48" totalsRowDxfId="47"/>
    <tableColumn id="4" xr3:uid="{00000000-0010-0000-0600-000004000000}" name="ANNUAL" totalsRowFunction="custom" dataDxfId="46" totalsRowDxfId="45">
      <calculatedColumnFormula>tblPets[[#This Row],[MONTHLY]]*12</calculatedColumnFormula>
      <totalsRowFormula>SUM(tblPets[ANNUAL])</totalsRowFormula>
    </tableColumn>
  </tableColumns>
  <tableStyleInfo name="TableStyleMedium2" showFirstColumn="0" showLastColumn="1" showRowStripes="0" showColumnStripes="0"/>
  <extLst>
    <ext xmlns:x14="http://schemas.microsoft.com/office/spreadsheetml/2009/9/main" uri="{504A1905-F514-4f6f-8877-14C23A59335A}">
      <x14:table altText="Pets table" altTextSummary="Enter projected and actual monthly budget items for pets.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7000000}" name="tblEntertainment19" displayName="tblEntertainment19" ref="G30:J47" totalsRowCount="1" headerRowDxfId="44" headerRowCellStyle="Normal">
  <autoFilter ref="G30:J46" xr:uid="{00000000-0009-0000-0100-000012000000}"/>
  <tableColumns count="4">
    <tableColumn id="1" xr3:uid="{00000000-0010-0000-0700-000001000000}" name="LIFESTYLE / PASSION" totalsRowLabel="Subtotal"/>
    <tableColumn id="2" xr3:uid="{00000000-0010-0000-0700-000002000000}" name="MONTHLY" totalsRowFunction="sum" dataDxfId="43" totalsRowDxfId="42"/>
    <tableColumn id="3" xr3:uid="{00000000-0010-0000-0700-000003000000}" name=" " dataDxfId="41" totalsRowDxfId="40"/>
    <tableColumn id="4" xr3:uid="{00000000-0010-0000-0700-000004000000}" name="ANNUAL" totalsRowFunction="custom" dataDxfId="39" totalsRowDxfId="38">
      <calculatedColumnFormula>tblEntertainment19[[#This Row],[MONTHLY]]*12</calculatedColumnFormula>
      <totalsRowFormula>SUM(tblEntertainment19[ANNUAL])</totalsRowFormula>
    </tableColumn>
  </tableColumns>
  <tableStyleInfo name="TableStyleMedium2" showFirstColumn="0" showLastColumn="1" showRowStripes="0" showColumnStripes="0"/>
  <extLst>
    <ext xmlns:x14="http://schemas.microsoft.com/office/spreadsheetml/2009/9/main" uri="{504A1905-F514-4f6f-8877-14C23A59335A}">
      <x14:table altText="Entertainment table" altTextSummary="Enter projected and actual monthly budget items for entertainment.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8000000}" name="tblLoans20" displayName="tblLoans20" ref="G49:J59" totalsRowCount="1" headerRowDxfId="37">
  <autoFilter ref="G49:J58" xr:uid="{00000000-0009-0000-0100-000013000000}"/>
  <tableColumns count="4">
    <tableColumn id="1" xr3:uid="{00000000-0010-0000-0800-000001000000}" name="PERSONAL DEBT" totalsRowLabel="Subtotal"/>
    <tableColumn id="2" xr3:uid="{00000000-0010-0000-0800-000002000000}" name="MONTHLY" totalsRowFunction="sum" dataDxfId="36" totalsRowDxfId="35"/>
    <tableColumn id="3" xr3:uid="{00000000-0010-0000-0800-000003000000}" name=" " dataDxfId="34" totalsRowDxfId="33"/>
    <tableColumn id="4" xr3:uid="{00000000-0010-0000-0800-000004000000}" name="ANNUAL" totalsRowFunction="custom" dataDxfId="32" totalsRowDxfId="31">
      <calculatedColumnFormula>tblLoans20[[#This Row],[MONTHLY]]*12</calculatedColumnFormula>
      <totalsRowFormula>SUM(tblLoans20[ANNUAL])</totalsRowFormula>
    </tableColumn>
  </tableColumns>
  <tableStyleInfo name="TableStyleMedium2" showFirstColumn="0" showLastColumn="1" showRowStripes="0" showColumnStripes="0"/>
  <extLst>
    <ext xmlns:x14="http://schemas.microsoft.com/office/spreadsheetml/2009/9/main" uri="{504A1905-F514-4f6f-8877-14C23A59335A}">
      <x14:table altText="Loans table" altTextSummary="Enter projected and actual monthly budget items for loans."/>
    </ext>
  </extLst>
</table>
</file>

<file path=xl/theme/theme1.xml><?xml version="1.0" encoding="utf-8"?>
<a:theme xmlns:a="http://schemas.openxmlformats.org/drawingml/2006/main" name="WeightLossTracker">
  <a:themeElements>
    <a:clrScheme name="WeightLossTracker_color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7B0B8"/>
      </a:accent1>
      <a:accent2>
        <a:srgbClr val="FF6B6B"/>
      </a:accent2>
      <a:accent3>
        <a:srgbClr val="556270"/>
      </a:accent3>
      <a:accent4>
        <a:srgbClr val="81B63C"/>
      </a:accent4>
      <a:accent5>
        <a:srgbClr val="ED932C"/>
      </a:accent5>
      <a:accent6>
        <a:srgbClr val="A0729D"/>
      </a:accent6>
      <a:hlink>
        <a:srgbClr val="39ADDC"/>
      </a:hlink>
      <a:folHlink>
        <a:srgbClr val="895EA7"/>
      </a:folHlink>
    </a:clrScheme>
    <a:fontScheme name="Finance charge">
      <a:majorFont>
        <a:latin typeface="Century Gothic"/>
        <a:ea typeface=""/>
        <a:cs typeface=""/>
      </a:majorFont>
      <a:minorFont>
        <a:latin typeface="Calibri"/>
        <a:ea typeface=""/>
        <a:cs typeface=""/>
      </a:minorFont>
    </a:fontScheme>
    <a:fmtScheme name="Spring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lumMod val="110000"/>
              </a:schemeClr>
            </a:gs>
            <a:gs pos="100000">
              <a:schemeClr val="phClr">
                <a:tint val="100000"/>
                <a:shade val="85000"/>
                <a:lumMod val="8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7000"/>
                <a:satMod val="100000"/>
                <a:lumMod val="110000"/>
              </a:schemeClr>
            </a:gs>
            <a:gs pos="100000">
              <a:schemeClr val="phClr">
                <a:shade val="85000"/>
                <a:lumMod val="80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88900" dist="38100" dir="5400000" algn="ctr" rotWithShape="0">
              <a:srgbClr val="000000">
                <a:alpha val="65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5400000"/>
            </a:lightRig>
          </a:scene3d>
          <a:sp3d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100000"/>
                <a:hueMod val="100000"/>
                <a:satMod val="106000"/>
                <a:lumMod val="100000"/>
              </a:schemeClr>
            </a:gs>
            <a:gs pos="88000">
              <a:schemeClr val="phClr">
                <a:tint val="90000"/>
                <a:shade val="68000"/>
                <a:hueMod val="100000"/>
                <a:satMod val="114000"/>
                <a:lumMod val="74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4000"/>
                <a:shade val="100000"/>
                <a:hueMod val="100000"/>
                <a:satMod val="118000"/>
                <a:lumMod val="100000"/>
              </a:schemeClr>
            </a:gs>
            <a:gs pos="100000">
              <a:schemeClr val="phClr">
                <a:tint val="98000"/>
                <a:shade val="68000"/>
                <a:hueMod val="100000"/>
                <a:satMod val="118000"/>
                <a:lumMod val="82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.xml"/><Relationship Id="rId13" Type="http://schemas.openxmlformats.org/officeDocument/2006/relationships/table" Target="../tables/table10.xml"/><Relationship Id="rId3" Type="http://schemas.openxmlformats.org/officeDocument/2006/relationships/drawing" Target="../drawings/drawing1.xml"/><Relationship Id="rId7" Type="http://schemas.openxmlformats.org/officeDocument/2006/relationships/table" Target="../tables/table4.xml"/><Relationship Id="rId12" Type="http://schemas.openxmlformats.org/officeDocument/2006/relationships/table" Target="../tables/table9.xml"/><Relationship Id="rId2" Type="http://schemas.openxmlformats.org/officeDocument/2006/relationships/printerSettings" Target="../printerSettings/printerSettings1.bin"/><Relationship Id="rId16" Type="http://schemas.openxmlformats.org/officeDocument/2006/relationships/table" Target="../tables/table13.xml"/><Relationship Id="rId1" Type="http://schemas.openxmlformats.org/officeDocument/2006/relationships/hyperlink" Target="https://www.calculator.net/take-home-pay-calculator.html" TargetMode="External"/><Relationship Id="rId6" Type="http://schemas.openxmlformats.org/officeDocument/2006/relationships/table" Target="../tables/table3.xml"/><Relationship Id="rId11" Type="http://schemas.openxmlformats.org/officeDocument/2006/relationships/table" Target="../tables/table8.xml"/><Relationship Id="rId5" Type="http://schemas.openxmlformats.org/officeDocument/2006/relationships/table" Target="../tables/table2.xml"/><Relationship Id="rId15" Type="http://schemas.openxmlformats.org/officeDocument/2006/relationships/table" Target="../tables/table12.xml"/><Relationship Id="rId10" Type="http://schemas.openxmlformats.org/officeDocument/2006/relationships/table" Target="../tables/table7.xml"/><Relationship Id="rId4" Type="http://schemas.openxmlformats.org/officeDocument/2006/relationships/table" Target="../tables/table1.xml"/><Relationship Id="rId9" Type="http://schemas.openxmlformats.org/officeDocument/2006/relationships/table" Target="../tables/table6.xml"/><Relationship Id="rId14" Type="http://schemas.openxmlformats.org/officeDocument/2006/relationships/table" Target="../tables/table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B1:K232"/>
  <sheetViews>
    <sheetView showGridLines="0" tabSelected="1" topLeftCell="A122" zoomScaleNormal="100" workbookViewId="0">
      <selection activeCell="G146" sqref="G146:H146"/>
    </sheetView>
  </sheetViews>
  <sheetFormatPr defaultColWidth="9" defaultRowHeight="13.8" x14ac:dyDescent="0.3"/>
  <cols>
    <col min="1" max="1" width="1.88671875" customWidth="1"/>
    <col min="2" max="2" width="19.5546875" customWidth="1"/>
    <col min="3" max="3" width="16" customWidth="1"/>
    <col min="4" max="4" width="13" customWidth="1"/>
    <col min="5" max="5" width="12.5546875" customWidth="1"/>
    <col min="6" max="6" width="2.88671875" customWidth="1"/>
    <col min="7" max="7" width="27.109375" customWidth="1"/>
    <col min="8" max="8" width="16" customWidth="1"/>
    <col min="9" max="9" width="13" customWidth="1"/>
    <col min="10" max="10" width="12.5546875" customWidth="1"/>
  </cols>
  <sheetData>
    <row r="1" spans="2:10" s="1" customFormat="1" ht="16.8" customHeight="1" thickBot="1" x14ac:dyDescent="1.3">
      <c r="B1" s="10"/>
      <c r="C1" s="11"/>
      <c r="D1" s="11"/>
      <c r="E1" s="11"/>
      <c r="F1" s="11"/>
      <c r="G1" s="11"/>
      <c r="H1" s="11"/>
      <c r="I1" s="11"/>
      <c r="J1" s="11"/>
    </row>
    <row r="2" spans="2:10" s="1" customFormat="1" ht="63.6" thickBot="1" x14ac:dyDescent="1.1499999999999999">
      <c r="B2" s="13" t="s">
        <v>86</v>
      </c>
      <c r="C2" s="12"/>
      <c r="D2" s="12"/>
      <c r="E2" s="12"/>
      <c r="F2" s="12"/>
      <c r="G2" s="12"/>
      <c r="H2" s="12"/>
      <c r="I2" s="12"/>
      <c r="J2" s="12"/>
    </row>
    <row r="4" spans="2:10" ht="13.5" customHeight="1" x14ac:dyDescent="0.3">
      <c r="B4" s="113" t="s">
        <v>181</v>
      </c>
      <c r="C4" s="97" t="s">
        <v>81</v>
      </c>
      <c r="D4" s="87"/>
      <c r="E4" s="49">
        <v>0</v>
      </c>
      <c r="G4" s="110" t="s">
        <v>182</v>
      </c>
      <c r="H4" s="97" t="s">
        <v>81</v>
      </c>
      <c r="I4" s="87"/>
      <c r="J4" s="4">
        <v>0</v>
      </c>
    </row>
    <row r="5" spans="2:10" x14ac:dyDescent="0.3">
      <c r="B5" s="114"/>
      <c r="C5" s="97" t="s">
        <v>167</v>
      </c>
      <c r="D5" s="87"/>
      <c r="E5" s="49">
        <v>0</v>
      </c>
      <c r="G5" s="111"/>
      <c r="H5" s="97" t="s">
        <v>167</v>
      </c>
      <c r="I5" s="87"/>
      <c r="J5" s="4">
        <v>0</v>
      </c>
    </row>
    <row r="6" spans="2:10" ht="13.5" customHeight="1" x14ac:dyDescent="0.3">
      <c r="B6" s="115"/>
      <c r="C6" s="9" t="s">
        <v>80</v>
      </c>
      <c r="D6" s="7"/>
      <c r="E6" s="50">
        <f>SUM(E4:E5)</f>
        <v>0</v>
      </c>
      <c r="G6" s="112"/>
      <c r="H6" s="9" t="s">
        <v>80</v>
      </c>
      <c r="I6" s="7"/>
      <c r="J6" s="8">
        <f>SUM(J4:J5)</f>
        <v>0</v>
      </c>
    </row>
    <row r="7" spans="2:10" x14ac:dyDescent="0.3">
      <c r="B7" s="3"/>
      <c r="C7" s="3"/>
      <c r="D7" s="3"/>
      <c r="E7" s="3"/>
      <c r="G7" s="3"/>
      <c r="H7" s="3"/>
      <c r="I7" s="3"/>
      <c r="J7" s="3"/>
    </row>
    <row r="8" spans="2:10" ht="13.5" customHeight="1" x14ac:dyDescent="0.3">
      <c r="B8" s="110" t="s">
        <v>183</v>
      </c>
      <c r="C8" s="97" t="s">
        <v>81</v>
      </c>
      <c r="D8" s="87"/>
      <c r="E8" s="4">
        <v>0</v>
      </c>
      <c r="G8" s="110" t="s">
        <v>184</v>
      </c>
      <c r="H8" s="97" t="s">
        <v>81</v>
      </c>
      <c r="I8" s="87"/>
      <c r="J8" s="4">
        <v>0</v>
      </c>
    </row>
    <row r="9" spans="2:10" x14ac:dyDescent="0.3">
      <c r="B9" s="111"/>
      <c r="C9" s="97" t="s">
        <v>167</v>
      </c>
      <c r="D9" s="87"/>
      <c r="E9" s="4">
        <v>0</v>
      </c>
      <c r="G9" s="111"/>
      <c r="H9" s="97" t="s">
        <v>167</v>
      </c>
      <c r="I9" s="87"/>
      <c r="J9" s="4">
        <v>0</v>
      </c>
    </row>
    <row r="10" spans="2:10" x14ac:dyDescent="0.3">
      <c r="B10" s="112"/>
      <c r="C10" s="9" t="s">
        <v>80</v>
      </c>
      <c r="D10" s="7"/>
      <c r="E10" s="8">
        <f>SUM(E8:E9)</f>
        <v>0</v>
      </c>
      <c r="G10" s="112"/>
      <c r="H10" s="9" t="s">
        <v>80</v>
      </c>
      <c r="I10" s="7"/>
      <c r="J10" s="8">
        <f>SUM(J8:J9)</f>
        <v>0</v>
      </c>
    </row>
    <row r="12" spans="2:10" x14ac:dyDescent="0.3">
      <c r="B12" s="14" t="s">
        <v>28</v>
      </c>
      <c r="C12" s="15" t="s">
        <v>15</v>
      </c>
      <c r="D12" s="14" t="s">
        <v>16</v>
      </c>
      <c r="E12" s="16" t="s">
        <v>14</v>
      </c>
      <c r="F12" s="14"/>
      <c r="G12" s="14" t="s">
        <v>32</v>
      </c>
      <c r="H12" s="15" t="s">
        <v>15</v>
      </c>
      <c r="I12" s="14" t="s">
        <v>16</v>
      </c>
      <c r="J12" s="17" t="s">
        <v>14</v>
      </c>
    </row>
    <row r="13" spans="2:10" x14ac:dyDescent="0.3">
      <c r="B13" t="s">
        <v>19</v>
      </c>
      <c r="C13" s="6">
        <v>0</v>
      </c>
      <c r="D13" s="2"/>
      <c r="E13" s="5">
        <f>tblHousing[[#This Row],[MONTHLY]]*12</f>
        <v>0</v>
      </c>
      <c r="G13" t="s">
        <v>33</v>
      </c>
      <c r="H13" s="6">
        <v>0</v>
      </c>
      <c r="I13" s="2"/>
      <c r="J13" s="5">
        <f>tblEntertainment[[#This Row],[MONTHLY]]*12</f>
        <v>0</v>
      </c>
    </row>
    <row r="14" spans="2:10" x14ac:dyDescent="0.3">
      <c r="B14" t="s">
        <v>20</v>
      </c>
      <c r="C14" s="6">
        <v>0</v>
      </c>
      <c r="D14" s="2"/>
      <c r="E14" s="5">
        <f>tblHousing[[#This Row],[MONTHLY]]*12</f>
        <v>0</v>
      </c>
      <c r="G14" t="s">
        <v>88</v>
      </c>
      <c r="H14" s="6">
        <v>0</v>
      </c>
      <c r="I14" s="2"/>
      <c r="J14" s="5">
        <f>tblEntertainment[[#This Row],[MONTHLY]]*12</f>
        <v>0</v>
      </c>
    </row>
    <row r="15" spans="2:10" x14ac:dyDescent="0.3">
      <c r="B15" t="s">
        <v>29</v>
      </c>
      <c r="C15" s="6">
        <v>0</v>
      </c>
      <c r="D15" s="2"/>
      <c r="E15" s="5">
        <f>tblHousing[[#This Row],[MONTHLY]]*12</f>
        <v>0</v>
      </c>
      <c r="G15" t="s">
        <v>34</v>
      </c>
      <c r="H15" s="6">
        <v>0</v>
      </c>
      <c r="I15" s="2"/>
      <c r="J15" s="5">
        <f>tblEntertainment[[#This Row],[MONTHLY]]*12</f>
        <v>0</v>
      </c>
    </row>
    <row r="16" spans="2:10" x14ac:dyDescent="0.3">
      <c r="B16" t="s">
        <v>17</v>
      </c>
      <c r="C16" s="6">
        <v>0</v>
      </c>
      <c r="D16" s="2"/>
      <c r="E16" s="5">
        <f>tblHousing[[#This Row],[MONTHLY]]*12</f>
        <v>0</v>
      </c>
      <c r="G16" t="s">
        <v>87</v>
      </c>
      <c r="H16" s="6">
        <v>0</v>
      </c>
      <c r="I16" s="2"/>
      <c r="J16" s="5">
        <f>tblEntertainment[[#This Row],[MONTHLY]]*12</f>
        <v>0</v>
      </c>
    </row>
    <row r="17" spans="2:10" x14ac:dyDescent="0.3">
      <c r="B17" t="s">
        <v>18</v>
      </c>
      <c r="C17" s="6">
        <v>0</v>
      </c>
      <c r="D17" s="2"/>
      <c r="E17" s="5">
        <f>tblHousing[[#This Row],[MONTHLY]]*12</f>
        <v>0</v>
      </c>
      <c r="G17" t="s">
        <v>38</v>
      </c>
      <c r="H17" s="6">
        <v>0</v>
      </c>
      <c r="I17" s="2"/>
      <c r="J17" s="5">
        <f>tblEntertainment[[#This Row],[MONTHLY]]*12</f>
        <v>0</v>
      </c>
    </row>
    <row r="18" spans="2:10" x14ac:dyDescent="0.3">
      <c r="B18" t="s">
        <v>30</v>
      </c>
      <c r="C18" s="6">
        <v>0</v>
      </c>
      <c r="D18" s="2"/>
      <c r="E18" s="5">
        <f>tblHousing[[#This Row],[MONTHLY]]*12</f>
        <v>0</v>
      </c>
      <c r="G18" t="s">
        <v>37</v>
      </c>
      <c r="H18" s="6">
        <v>0</v>
      </c>
      <c r="I18" s="2"/>
      <c r="J18" s="5">
        <f>tblEntertainment[[#This Row],[MONTHLY]]*12</f>
        <v>0</v>
      </c>
    </row>
    <row r="19" spans="2:10" x14ac:dyDescent="0.3">
      <c r="B19" t="s">
        <v>59</v>
      </c>
      <c r="C19" s="6">
        <v>0</v>
      </c>
      <c r="D19" s="2"/>
      <c r="E19" s="5">
        <f>tblHousing[[#This Row],[MONTHLY]]*12</f>
        <v>0</v>
      </c>
      <c r="G19" t="s">
        <v>36</v>
      </c>
      <c r="H19" s="6">
        <v>0</v>
      </c>
      <c r="I19" s="2"/>
      <c r="J19" s="5">
        <f>tblEntertainment[[#This Row],[MONTHLY]]*12</f>
        <v>0</v>
      </c>
    </row>
    <row r="20" spans="2:10" x14ac:dyDescent="0.3">
      <c r="B20" t="s">
        <v>21</v>
      </c>
      <c r="C20" s="6">
        <v>0</v>
      </c>
      <c r="D20" s="2"/>
      <c r="E20" s="5">
        <f>tblHousing[[#This Row],[MONTHLY]]*12</f>
        <v>0</v>
      </c>
      <c r="G20" t="s">
        <v>35</v>
      </c>
      <c r="H20" s="6">
        <v>0</v>
      </c>
      <c r="I20" s="2"/>
      <c r="J20" s="5">
        <f>tblEntertainment[[#This Row],[MONTHLY]]*12</f>
        <v>0</v>
      </c>
    </row>
    <row r="21" spans="2:10" x14ac:dyDescent="0.3">
      <c r="B21" t="s">
        <v>57</v>
      </c>
      <c r="C21" s="6">
        <v>0</v>
      </c>
      <c r="D21" s="2"/>
      <c r="E21" s="5">
        <f>tblHousing[[#This Row],[MONTHLY]]*12</f>
        <v>0</v>
      </c>
      <c r="G21" t="s">
        <v>36</v>
      </c>
      <c r="H21" s="6">
        <v>0</v>
      </c>
      <c r="I21" s="2"/>
      <c r="J21" s="5">
        <f>tblEntertainment[[#This Row],[MONTHLY]]*12</f>
        <v>0</v>
      </c>
    </row>
    <row r="22" spans="2:10" x14ac:dyDescent="0.3">
      <c r="B22" t="s">
        <v>0</v>
      </c>
      <c r="C22" s="6">
        <v>0</v>
      </c>
      <c r="D22" s="2"/>
      <c r="E22" s="5">
        <f>tblHousing[[#This Row],[MONTHLY]]*12</f>
        <v>0</v>
      </c>
      <c r="G22" t="s">
        <v>106</v>
      </c>
      <c r="H22" s="6">
        <v>0</v>
      </c>
      <c r="I22" s="2"/>
      <c r="J22" s="5">
        <f>tblEntertainment[[#This Row],[MONTHLY]]*12</f>
        <v>0</v>
      </c>
    </row>
    <row r="23" spans="2:10" x14ac:dyDescent="0.3">
      <c r="B23" t="s">
        <v>1</v>
      </c>
      <c r="C23" s="6">
        <v>0</v>
      </c>
      <c r="D23" s="2"/>
      <c r="E23" s="5">
        <f>tblHousing[[#This Row],[MONTHLY]]*12</f>
        <v>0</v>
      </c>
      <c r="G23" t="s">
        <v>70</v>
      </c>
      <c r="H23" s="6">
        <v>0</v>
      </c>
      <c r="I23" s="2"/>
      <c r="J23" s="5">
        <f>tblEntertainment[[#This Row],[MONTHLY]]*12</f>
        <v>0</v>
      </c>
    </row>
    <row r="24" spans="2:10" x14ac:dyDescent="0.3">
      <c r="B24" t="s">
        <v>22</v>
      </c>
      <c r="C24" s="6">
        <v>0</v>
      </c>
      <c r="D24" s="2"/>
      <c r="E24" s="5">
        <f>tblHousing[[#This Row],[MONTHLY]]*12</f>
        <v>0</v>
      </c>
      <c r="G24" t="s">
        <v>12</v>
      </c>
      <c r="H24" s="6">
        <v>0</v>
      </c>
      <c r="I24" s="2"/>
      <c r="J24" s="5">
        <f>tblEntertainment[[#This Row],[MONTHLY]]*12</f>
        <v>0</v>
      </c>
    </row>
    <row r="25" spans="2:10" x14ac:dyDescent="0.3">
      <c r="B25" t="s">
        <v>89</v>
      </c>
      <c r="C25" s="6">
        <v>0</v>
      </c>
      <c r="D25" s="2"/>
      <c r="E25" s="5">
        <f>tblHousing[[#This Row],[MONTHLY]]*12</f>
        <v>0</v>
      </c>
      <c r="G25" t="s">
        <v>61</v>
      </c>
      <c r="H25" s="6">
        <v>0</v>
      </c>
      <c r="I25" s="2"/>
      <c r="J25" s="5">
        <f>tblEntertainment[[#This Row],[MONTHLY]]*12</f>
        <v>0</v>
      </c>
    </row>
    <row r="26" spans="2:10" x14ac:dyDescent="0.3">
      <c r="B26" t="s">
        <v>90</v>
      </c>
      <c r="C26" s="6">
        <v>0</v>
      </c>
      <c r="D26" s="2"/>
      <c r="E26" s="5">
        <f>tblHousing[[#This Row],[MONTHLY]]*12</f>
        <v>0</v>
      </c>
      <c r="G26" t="s">
        <v>107</v>
      </c>
      <c r="H26" s="6">
        <v>0</v>
      </c>
      <c r="I26" s="2"/>
      <c r="J26" s="5">
        <f>tblEntertainment[[#This Row],[MONTHLY]]*12</f>
        <v>0</v>
      </c>
    </row>
    <row r="27" spans="2:10" x14ac:dyDescent="0.3">
      <c r="B27" t="s">
        <v>23</v>
      </c>
      <c r="C27" s="6">
        <v>0</v>
      </c>
      <c r="D27" s="2"/>
      <c r="E27" s="5">
        <f>tblHousing[[#This Row],[MONTHLY]]*12</f>
        <v>0</v>
      </c>
      <c r="G27" t="s">
        <v>75</v>
      </c>
      <c r="H27" s="6">
        <v>0</v>
      </c>
      <c r="I27" s="2"/>
      <c r="J27" s="5">
        <f>tblEntertainment[[#This Row],[MONTHLY]]*12</f>
        <v>0</v>
      </c>
    </row>
    <row r="28" spans="2:10" x14ac:dyDescent="0.3">
      <c r="B28" t="s">
        <v>105</v>
      </c>
      <c r="C28" s="6">
        <v>0</v>
      </c>
      <c r="D28" s="2"/>
      <c r="E28" s="5">
        <f>tblHousing[[#This Row],[MONTHLY]]*12</f>
        <v>0</v>
      </c>
      <c r="G28" t="s">
        <v>13</v>
      </c>
      <c r="H28" s="6">
        <f>SUBTOTAL(109,tblEntertainment[MONTHLY])</f>
        <v>0</v>
      </c>
      <c r="I28" s="2"/>
      <c r="J28" s="5">
        <f>SUM(tblEntertainment[ANNUAL])</f>
        <v>0</v>
      </c>
    </row>
    <row r="29" spans="2:10" x14ac:dyDescent="0.3">
      <c r="B29" t="s">
        <v>31</v>
      </c>
      <c r="C29" s="6">
        <v>0</v>
      </c>
      <c r="D29" s="2"/>
      <c r="E29" s="5">
        <f>tblHousing[[#This Row],[MONTHLY]]*12</f>
        <v>0</v>
      </c>
      <c r="G29" s="109"/>
      <c r="H29" s="109"/>
      <c r="I29" s="109"/>
      <c r="J29" s="109"/>
    </row>
    <row r="30" spans="2:10" x14ac:dyDescent="0.3">
      <c r="B30" t="s">
        <v>58</v>
      </c>
      <c r="C30" s="6">
        <v>0</v>
      </c>
      <c r="D30" s="2"/>
      <c r="E30" s="5">
        <f>tblHousing[[#This Row],[MONTHLY]]*12</f>
        <v>0</v>
      </c>
      <c r="G30" s="14" t="s">
        <v>116</v>
      </c>
      <c r="H30" s="15" t="s">
        <v>15</v>
      </c>
      <c r="I30" s="14" t="s">
        <v>16</v>
      </c>
      <c r="J30" s="17" t="s">
        <v>14</v>
      </c>
    </row>
    <row r="31" spans="2:10" x14ac:dyDescent="0.3">
      <c r="B31" t="s">
        <v>2</v>
      </c>
      <c r="C31" s="6">
        <v>0</v>
      </c>
      <c r="D31" s="2"/>
      <c r="E31" s="5">
        <f>tblHousing[[#This Row],[MONTHLY]]*12</f>
        <v>0</v>
      </c>
      <c r="G31" t="s">
        <v>72</v>
      </c>
      <c r="H31" s="6">
        <v>0</v>
      </c>
      <c r="I31" s="2"/>
      <c r="J31" s="2">
        <f>tblEntertainment19[[#This Row],[MONTHLY]]*12</f>
        <v>0</v>
      </c>
    </row>
    <row r="32" spans="2:10" x14ac:dyDescent="0.3">
      <c r="B32" t="s">
        <v>2</v>
      </c>
      <c r="C32" s="6">
        <v>0</v>
      </c>
      <c r="D32" s="2"/>
      <c r="E32" s="5">
        <f>tblHousing[[#This Row],[MONTHLY]]*12</f>
        <v>0</v>
      </c>
      <c r="G32" t="s">
        <v>60</v>
      </c>
      <c r="H32" s="6">
        <v>0</v>
      </c>
      <c r="I32" s="2"/>
      <c r="J32" s="2">
        <f>tblEntertainment19[[#This Row],[MONTHLY]]*12</f>
        <v>0</v>
      </c>
    </row>
    <row r="33" spans="2:10" x14ac:dyDescent="0.3">
      <c r="B33" t="s">
        <v>13</v>
      </c>
      <c r="C33" s="6">
        <f>SUBTOTAL(109,tblHousing[MONTHLY])</f>
        <v>0</v>
      </c>
      <c r="D33" s="2"/>
      <c r="E33" s="5">
        <f>SUBTOTAL(109,tblHousing[ANNUAL])</f>
        <v>0</v>
      </c>
      <c r="G33" t="s">
        <v>108</v>
      </c>
      <c r="H33" s="6">
        <v>0</v>
      </c>
      <c r="I33" s="2"/>
      <c r="J33" s="2">
        <f>tblEntertainment19[[#This Row],[MONTHLY]]*12</f>
        <v>0</v>
      </c>
    </row>
    <row r="34" spans="2:10" x14ac:dyDescent="0.3">
      <c r="B34" s="109"/>
      <c r="C34" s="109"/>
      <c r="D34" s="109"/>
      <c r="E34" s="109"/>
      <c r="G34" t="s">
        <v>109</v>
      </c>
      <c r="H34" s="6">
        <v>0</v>
      </c>
      <c r="I34" s="2"/>
      <c r="J34" s="2">
        <f>tblEntertainment19[[#This Row],[MONTHLY]]*12</f>
        <v>0</v>
      </c>
    </row>
    <row r="35" spans="2:10" x14ac:dyDescent="0.3">
      <c r="B35" s="14" t="s">
        <v>117</v>
      </c>
      <c r="C35" s="15" t="s">
        <v>15</v>
      </c>
      <c r="D35" s="14" t="s">
        <v>16</v>
      </c>
      <c r="E35" s="18" t="s">
        <v>14</v>
      </c>
      <c r="G35" t="s">
        <v>110</v>
      </c>
      <c r="H35" s="6">
        <v>0</v>
      </c>
      <c r="I35" s="2"/>
      <c r="J35" s="2">
        <f>tblEntertainment19[[#This Row],[MONTHLY]]*12</f>
        <v>0</v>
      </c>
    </row>
    <row r="36" spans="2:10" x14ac:dyDescent="0.3">
      <c r="B36" t="s">
        <v>51</v>
      </c>
      <c r="C36" s="6">
        <v>0</v>
      </c>
      <c r="D36" s="2"/>
      <c r="E36" s="2">
        <f>tblTransportation[[#This Row],[MONTHLY]]*12</f>
        <v>0</v>
      </c>
      <c r="G36" t="s">
        <v>111</v>
      </c>
      <c r="H36" s="6">
        <v>0</v>
      </c>
      <c r="I36" s="2"/>
      <c r="J36" s="2">
        <f>tblEntertainment19[[#This Row],[MONTHLY]]*12</f>
        <v>0</v>
      </c>
    </row>
    <row r="37" spans="2:10" x14ac:dyDescent="0.3">
      <c r="B37" t="s">
        <v>52</v>
      </c>
      <c r="C37" s="6">
        <v>0</v>
      </c>
      <c r="D37" s="2"/>
      <c r="E37" s="2">
        <f>tblTransportation[[#This Row],[MONTHLY]]*12</f>
        <v>0</v>
      </c>
      <c r="G37" t="s">
        <v>112</v>
      </c>
      <c r="H37" s="6">
        <v>0</v>
      </c>
      <c r="I37" s="2"/>
      <c r="J37" s="2">
        <f>tblEntertainment19[[#This Row],[MONTHLY]]*12</f>
        <v>0</v>
      </c>
    </row>
    <row r="38" spans="2:10" x14ac:dyDescent="0.3">
      <c r="B38" t="s">
        <v>53</v>
      </c>
      <c r="C38" s="6">
        <v>0</v>
      </c>
      <c r="D38" s="2"/>
      <c r="E38" s="2">
        <f>tblTransportation[[#This Row],[MONTHLY]]*12</f>
        <v>0</v>
      </c>
      <c r="G38" t="s">
        <v>62</v>
      </c>
      <c r="H38" s="6">
        <v>0</v>
      </c>
      <c r="I38" s="2"/>
      <c r="J38" s="2">
        <f>tblEntertainment19[[#This Row],[MONTHLY]]*12</f>
        <v>0</v>
      </c>
    </row>
    <row r="39" spans="2:10" x14ac:dyDescent="0.3">
      <c r="B39" t="s">
        <v>54</v>
      </c>
      <c r="C39" s="6">
        <v>0</v>
      </c>
      <c r="D39" s="2"/>
      <c r="E39" s="2">
        <f>tblTransportation[[#This Row],[MONTHLY]]*12</f>
        <v>0</v>
      </c>
      <c r="G39" t="s">
        <v>73</v>
      </c>
      <c r="H39" s="6">
        <v>0</v>
      </c>
      <c r="I39" s="2"/>
      <c r="J39" s="2">
        <f>tblEntertainment19[[#This Row],[MONTHLY]]*12</f>
        <v>0</v>
      </c>
    </row>
    <row r="40" spans="2:10" x14ac:dyDescent="0.3">
      <c r="B40" t="s">
        <v>49</v>
      </c>
      <c r="C40" s="6">
        <v>0</v>
      </c>
      <c r="D40" s="2"/>
      <c r="E40" s="2">
        <f>tblTransportation[[#This Row],[MONTHLY]]*12</f>
        <v>0</v>
      </c>
      <c r="G40" t="s">
        <v>114</v>
      </c>
      <c r="H40" s="6">
        <v>0</v>
      </c>
      <c r="I40" s="2"/>
      <c r="J40" s="2">
        <f>tblEntertainment19[[#This Row],[MONTHLY]]*12</f>
        <v>0</v>
      </c>
    </row>
    <row r="41" spans="2:10" x14ac:dyDescent="0.3">
      <c r="B41" t="s">
        <v>120</v>
      </c>
      <c r="C41" s="6">
        <v>0</v>
      </c>
      <c r="D41" s="2"/>
      <c r="E41" s="2">
        <f>tblTransportation[[#This Row],[MONTHLY]]*12</f>
        <v>0</v>
      </c>
      <c r="G41" t="s">
        <v>115</v>
      </c>
      <c r="H41" s="6">
        <v>0</v>
      </c>
      <c r="I41" s="2"/>
      <c r="J41" s="2">
        <f>tblEntertainment19[[#This Row],[MONTHLY]]*12</f>
        <v>0</v>
      </c>
    </row>
    <row r="42" spans="2:10" x14ac:dyDescent="0.3">
      <c r="B42" t="s">
        <v>121</v>
      </c>
      <c r="C42" s="6">
        <v>0</v>
      </c>
      <c r="D42" s="2"/>
      <c r="E42" s="2">
        <f>tblTransportation[[#This Row],[MONTHLY]]*12</f>
        <v>0</v>
      </c>
      <c r="G42" t="s">
        <v>113</v>
      </c>
      <c r="H42" s="6">
        <v>0</v>
      </c>
      <c r="I42" s="2"/>
      <c r="J42" s="2">
        <f>tblEntertainment19[[#This Row],[MONTHLY]]*12</f>
        <v>0</v>
      </c>
    </row>
    <row r="43" spans="2:10" x14ac:dyDescent="0.3">
      <c r="B43" t="s">
        <v>3</v>
      </c>
      <c r="C43" s="6">
        <v>0</v>
      </c>
      <c r="D43" s="2"/>
      <c r="E43" s="2">
        <f>tblTransportation[[#This Row],[MONTHLY]]*12</f>
        <v>0</v>
      </c>
      <c r="G43" t="s">
        <v>74</v>
      </c>
      <c r="H43" s="6">
        <v>0</v>
      </c>
      <c r="I43" s="2"/>
      <c r="J43" s="2">
        <f>tblEntertainment19[[#This Row],[MONTHLY]]*12</f>
        <v>0</v>
      </c>
    </row>
    <row r="44" spans="2:10" x14ac:dyDescent="0.3">
      <c r="B44" t="s">
        <v>50</v>
      </c>
      <c r="C44" s="6">
        <v>0</v>
      </c>
      <c r="D44" s="2"/>
      <c r="E44" s="2">
        <f>tblTransportation[[#This Row],[MONTHLY]]*12</f>
        <v>0</v>
      </c>
      <c r="G44" t="s">
        <v>71</v>
      </c>
      <c r="H44" s="6">
        <v>0</v>
      </c>
      <c r="I44" s="2"/>
      <c r="J44" s="2">
        <f>tblEntertainment19[[#This Row],[MONTHLY]]*12</f>
        <v>0</v>
      </c>
    </row>
    <row r="45" spans="2:10" x14ac:dyDescent="0.3">
      <c r="B45" t="s">
        <v>68</v>
      </c>
      <c r="C45" s="6">
        <v>0</v>
      </c>
      <c r="D45" s="2"/>
      <c r="E45" s="2">
        <f>tblTransportation[[#This Row],[MONTHLY]]*12</f>
        <v>0</v>
      </c>
      <c r="G45" t="s">
        <v>2</v>
      </c>
      <c r="H45" s="6">
        <v>0</v>
      </c>
      <c r="I45" s="2"/>
      <c r="J45" s="2">
        <f>tblEntertainment19[[#This Row],[MONTHLY]]*12</f>
        <v>0</v>
      </c>
    </row>
    <row r="46" spans="2:10" x14ac:dyDescent="0.3">
      <c r="B46" t="s">
        <v>69</v>
      </c>
      <c r="C46" s="6">
        <v>0</v>
      </c>
      <c r="D46" s="2"/>
      <c r="E46" s="2">
        <f>tblTransportation[[#This Row],[MONTHLY]]*12</f>
        <v>0</v>
      </c>
      <c r="G46" t="s">
        <v>2</v>
      </c>
      <c r="H46" s="6">
        <v>0</v>
      </c>
      <c r="I46" s="2"/>
      <c r="J46" s="2">
        <f>tblEntertainment19[[#This Row],[MONTHLY]]*12</f>
        <v>0</v>
      </c>
    </row>
    <row r="47" spans="2:10" x14ac:dyDescent="0.3">
      <c r="B47" t="s">
        <v>67</v>
      </c>
      <c r="C47" s="6">
        <v>0</v>
      </c>
      <c r="D47" s="2"/>
      <c r="E47" s="2">
        <f>tblTransportation[[#This Row],[MONTHLY]]*12</f>
        <v>0</v>
      </c>
      <c r="G47" t="s">
        <v>13</v>
      </c>
      <c r="H47" s="6">
        <f>SUBTOTAL(109,tblEntertainment19[MONTHLY])</f>
        <v>0</v>
      </c>
      <c r="I47" s="2"/>
      <c r="J47" s="2">
        <f>SUM(tblEntertainment19[ANNUAL])</f>
        <v>0</v>
      </c>
    </row>
    <row r="48" spans="2:10" x14ac:dyDescent="0.3">
      <c r="B48" t="s">
        <v>2</v>
      </c>
      <c r="C48" s="6">
        <v>0</v>
      </c>
      <c r="D48" s="2"/>
      <c r="E48" s="2">
        <f>tblTransportation[[#This Row],[MONTHLY]]*12</f>
        <v>0</v>
      </c>
      <c r="G48" s="109"/>
      <c r="H48" s="109"/>
      <c r="I48" s="109"/>
      <c r="J48" s="109"/>
    </row>
    <row r="49" spans="2:10" x14ac:dyDescent="0.3">
      <c r="B49" t="s">
        <v>13</v>
      </c>
      <c r="C49" s="6">
        <f>SUBTOTAL(109,tblTransportation[MONTHLY])</f>
        <v>0</v>
      </c>
      <c r="D49" s="2"/>
      <c r="E49" s="2">
        <f>SUBTOTAL(109,tblTransportation[ANNUAL])</f>
        <v>0</v>
      </c>
      <c r="G49" s="14" t="s">
        <v>118</v>
      </c>
      <c r="H49" s="15" t="s">
        <v>15</v>
      </c>
      <c r="I49" s="14" t="s">
        <v>16</v>
      </c>
      <c r="J49" s="14" t="s">
        <v>14</v>
      </c>
    </row>
    <row r="50" spans="2:10" x14ac:dyDescent="0.3">
      <c r="B50" s="109"/>
      <c r="C50" s="109"/>
      <c r="D50" s="109"/>
      <c r="E50" s="109"/>
      <c r="G50" t="s">
        <v>145</v>
      </c>
      <c r="H50" s="6">
        <v>0</v>
      </c>
      <c r="I50" s="2"/>
      <c r="J50" s="2">
        <f>tblLoans20[[#This Row],[MONTHLY]]*12</f>
        <v>0</v>
      </c>
    </row>
    <row r="51" spans="2:10" x14ac:dyDescent="0.3">
      <c r="B51" s="14" t="s">
        <v>5</v>
      </c>
      <c r="C51" s="15" t="s">
        <v>15</v>
      </c>
      <c r="D51" s="14" t="s">
        <v>16</v>
      </c>
      <c r="E51" s="14" t="s">
        <v>14</v>
      </c>
      <c r="G51" t="s">
        <v>146</v>
      </c>
      <c r="H51" s="6">
        <v>0</v>
      </c>
      <c r="I51" s="2"/>
      <c r="J51" s="2">
        <f>tblLoans20[[#This Row],[MONTHLY]]*12</f>
        <v>0</v>
      </c>
    </row>
    <row r="52" spans="2:10" x14ac:dyDescent="0.3">
      <c r="B52" t="s">
        <v>25</v>
      </c>
      <c r="C52" s="6">
        <v>0</v>
      </c>
      <c r="D52" s="2"/>
      <c r="E52" s="2">
        <f>tblInsurance[[#This Row],[MONTHLY]]*12</f>
        <v>0</v>
      </c>
      <c r="G52" t="s">
        <v>102</v>
      </c>
      <c r="H52" s="6">
        <v>0</v>
      </c>
      <c r="I52" s="2"/>
      <c r="J52" s="2">
        <f>tblLoans20[[#This Row],[MONTHLY]]*12</f>
        <v>0</v>
      </c>
    </row>
    <row r="53" spans="2:10" x14ac:dyDescent="0.3">
      <c r="B53" t="s">
        <v>122</v>
      </c>
      <c r="C53" s="6">
        <v>0</v>
      </c>
      <c r="D53" s="2"/>
      <c r="E53" s="2">
        <f>tblInsurance[[#This Row],[MONTHLY]]*12</f>
        <v>0</v>
      </c>
      <c r="G53" t="s">
        <v>101</v>
      </c>
      <c r="H53" s="6">
        <v>0</v>
      </c>
      <c r="I53" s="2"/>
      <c r="J53" s="2">
        <f>tblLoans20[[#This Row],[MONTHLY]]*12</f>
        <v>0</v>
      </c>
    </row>
    <row r="54" spans="2:10" x14ac:dyDescent="0.3">
      <c r="B54" t="s">
        <v>123</v>
      </c>
      <c r="C54" s="6">
        <v>0</v>
      </c>
      <c r="D54" s="2"/>
      <c r="E54" s="2">
        <f>tblInsurance[[#This Row],[MONTHLY]]*12</f>
        <v>0</v>
      </c>
      <c r="G54" t="s">
        <v>24</v>
      </c>
      <c r="H54" s="6">
        <v>0</v>
      </c>
      <c r="I54" s="2"/>
      <c r="J54" s="2">
        <f>tblLoans20[[#This Row],[MONTHLY]]*12</f>
        <v>0</v>
      </c>
    </row>
    <row r="55" spans="2:10" x14ac:dyDescent="0.3">
      <c r="B55" t="s">
        <v>185</v>
      </c>
      <c r="C55" s="6">
        <v>0</v>
      </c>
      <c r="D55" s="2"/>
      <c r="E55" s="2">
        <f>tblInsurance[[#This Row],[MONTHLY]]*12</f>
        <v>0</v>
      </c>
      <c r="G55" t="s">
        <v>4</v>
      </c>
      <c r="H55" s="6">
        <v>0</v>
      </c>
      <c r="I55" s="2"/>
      <c r="J55" s="2">
        <f>tblLoans20[[#This Row],[MONTHLY]]*12</f>
        <v>0</v>
      </c>
    </row>
    <row r="56" spans="2:10" x14ac:dyDescent="0.3">
      <c r="B56" t="s">
        <v>27</v>
      </c>
      <c r="C56" s="6">
        <v>0</v>
      </c>
      <c r="D56" s="2"/>
      <c r="E56" s="2">
        <f>tblInsurance[[#This Row],[MONTHLY]]*12</f>
        <v>0</v>
      </c>
      <c r="G56" t="s">
        <v>4</v>
      </c>
      <c r="H56" s="6">
        <v>0</v>
      </c>
      <c r="I56" s="2"/>
      <c r="J56" s="2">
        <f>tblLoans20[[#This Row],[MONTHLY]]*12</f>
        <v>0</v>
      </c>
    </row>
    <row r="57" spans="2:10" x14ac:dyDescent="0.3">
      <c r="B57" t="s">
        <v>27</v>
      </c>
      <c r="C57" s="6">
        <v>0</v>
      </c>
      <c r="D57" s="2"/>
      <c r="E57" s="2">
        <f>tblInsurance[[#This Row],[MONTHLY]]*12</f>
        <v>0</v>
      </c>
      <c r="G57" t="s">
        <v>4</v>
      </c>
      <c r="H57" s="6">
        <v>0</v>
      </c>
      <c r="I57" s="2"/>
      <c r="J57" s="2">
        <f>tblLoans20[[#This Row],[MONTHLY]]*12</f>
        <v>0</v>
      </c>
    </row>
    <row r="58" spans="2:10" x14ac:dyDescent="0.3">
      <c r="B58" t="s">
        <v>27</v>
      </c>
      <c r="C58" s="6">
        <v>0</v>
      </c>
      <c r="D58" s="2"/>
      <c r="E58" s="2">
        <f>tblInsurance[[#This Row],[MONTHLY]]*12</f>
        <v>0</v>
      </c>
      <c r="G58" t="s">
        <v>2</v>
      </c>
      <c r="H58" s="6">
        <v>0</v>
      </c>
      <c r="I58" s="2"/>
      <c r="J58" s="2">
        <f>tblLoans20[[#This Row],[MONTHLY]]*12</f>
        <v>0</v>
      </c>
    </row>
    <row r="59" spans="2:10" x14ac:dyDescent="0.3">
      <c r="B59" t="s">
        <v>27</v>
      </c>
      <c r="C59" s="6">
        <v>0</v>
      </c>
      <c r="D59" s="2"/>
      <c r="E59" s="2">
        <f>tblInsurance[[#This Row],[MONTHLY]]*12</f>
        <v>0</v>
      </c>
      <c r="G59" t="s">
        <v>13</v>
      </c>
      <c r="H59" s="6">
        <f>SUBTOTAL(109,tblLoans20[MONTHLY])</f>
        <v>0</v>
      </c>
      <c r="I59" s="2"/>
      <c r="J59" s="2">
        <f>SUM(tblLoans20[ANNUAL])</f>
        <v>0</v>
      </c>
    </row>
    <row r="60" spans="2:10" x14ac:dyDescent="0.3">
      <c r="B60" t="s">
        <v>26</v>
      </c>
      <c r="C60" s="6">
        <v>0</v>
      </c>
      <c r="D60" s="2"/>
      <c r="E60" s="2">
        <f>tblInsurance[[#This Row],[MONTHLY]]*12</f>
        <v>0</v>
      </c>
      <c r="H60" s="5"/>
      <c r="I60" s="2"/>
      <c r="J60" s="2"/>
    </row>
    <row r="61" spans="2:10" x14ac:dyDescent="0.3">
      <c r="B61" t="s">
        <v>26</v>
      </c>
      <c r="C61" s="6">
        <v>0</v>
      </c>
      <c r="D61" s="2"/>
      <c r="E61" s="2">
        <f>tblInsurance[[#This Row],[MONTHLY]]*12</f>
        <v>0</v>
      </c>
      <c r="G61" s="14" t="s">
        <v>119</v>
      </c>
      <c r="H61" s="15" t="s">
        <v>15</v>
      </c>
      <c r="I61" s="15" t="s">
        <v>16</v>
      </c>
      <c r="J61" s="14" t="s">
        <v>14</v>
      </c>
    </row>
    <row r="62" spans="2:10" x14ac:dyDescent="0.3">
      <c r="B62" t="s">
        <v>26</v>
      </c>
      <c r="C62" s="6">
        <v>0</v>
      </c>
      <c r="D62" s="2"/>
      <c r="E62" s="2">
        <f>tblInsurance[[#This Row],[MONTHLY]]*12</f>
        <v>0</v>
      </c>
      <c r="G62" t="s">
        <v>82</v>
      </c>
      <c r="H62" s="6">
        <v>0</v>
      </c>
      <c r="I62" s="2"/>
      <c r="J62" s="2">
        <f>tblTaxes21[[#This Row],[MONTHLY]]*12</f>
        <v>0</v>
      </c>
    </row>
    <row r="63" spans="2:10" x14ac:dyDescent="0.3">
      <c r="B63" t="s">
        <v>26</v>
      </c>
      <c r="C63" s="6">
        <v>0</v>
      </c>
      <c r="D63" s="2"/>
      <c r="E63" s="2">
        <f>tblInsurance[[#This Row],[MONTHLY]]*12</f>
        <v>0</v>
      </c>
      <c r="G63" t="s">
        <v>84</v>
      </c>
      <c r="H63" s="6">
        <v>0</v>
      </c>
      <c r="I63" s="2"/>
      <c r="J63" s="2">
        <f>tblTaxes21[[#This Row],[MONTHLY]]*12</f>
        <v>0</v>
      </c>
    </row>
    <row r="64" spans="2:10" x14ac:dyDescent="0.3">
      <c r="B64" t="s">
        <v>66</v>
      </c>
      <c r="C64" s="6">
        <v>0</v>
      </c>
      <c r="D64" s="2"/>
      <c r="E64" s="2">
        <f>tblInsurance[[#This Row],[MONTHLY]]*12</f>
        <v>0</v>
      </c>
      <c r="G64" t="s">
        <v>83</v>
      </c>
      <c r="H64" s="6">
        <v>0</v>
      </c>
      <c r="I64" s="2"/>
      <c r="J64" s="2">
        <f>tblTaxes21[[#This Row],[MONTHLY]]*12</f>
        <v>0</v>
      </c>
    </row>
    <row r="65" spans="2:10" x14ac:dyDescent="0.3">
      <c r="B65" t="s">
        <v>65</v>
      </c>
      <c r="C65" s="6">
        <v>0</v>
      </c>
      <c r="D65" s="2"/>
      <c r="E65" s="2">
        <f>tblInsurance[[#This Row],[MONTHLY]]*12</f>
        <v>0</v>
      </c>
      <c r="G65" t="s">
        <v>85</v>
      </c>
      <c r="H65" s="6">
        <v>0</v>
      </c>
      <c r="I65" s="2"/>
      <c r="J65" s="2">
        <f>tblTaxes21[[#This Row],[MONTHLY]]*12</f>
        <v>0</v>
      </c>
    </row>
    <row r="66" spans="2:10" x14ac:dyDescent="0.3">
      <c r="B66" t="s">
        <v>2</v>
      </c>
      <c r="C66" s="6">
        <v>0</v>
      </c>
      <c r="D66" s="2"/>
      <c r="E66" s="2">
        <f>tblInsurance[[#This Row],[MONTHLY]]*12</f>
        <v>0</v>
      </c>
      <c r="G66" t="s">
        <v>2</v>
      </c>
      <c r="H66" s="6">
        <v>0</v>
      </c>
      <c r="I66" s="6"/>
      <c r="J66" s="5">
        <f>tblTaxes21[[#This Row],[MONTHLY]]*12</f>
        <v>0</v>
      </c>
    </row>
    <row r="67" spans="2:10" x14ac:dyDescent="0.3">
      <c r="B67" t="s">
        <v>13</v>
      </c>
      <c r="C67" s="6">
        <f>SUBTOTAL(109,tblInsurance[MONTHLY])</f>
        <v>0</v>
      </c>
      <c r="D67" s="2"/>
      <c r="E67" s="2">
        <f>SUM(tblInsurance[ANNUAL])</f>
        <v>0</v>
      </c>
      <c r="G67" t="s">
        <v>13</v>
      </c>
      <c r="H67" s="6">
        <f>SUBTOTAL(109,tblTaxes21[MONTHLY])</f>
        <v>0</v>
      </c>
      <c r="I67" s="2"/>
      <c r="J67" s="2">
        <f>SUM(tblTaxes21[ANNUAL])</f>
        <v>0</v>
      </c>
    </row>
    <row r="68" spans="2:10" x14ac:dyDescent="0.3">
      <c r="B68" s="109"/>
      <c r="C68" s="109"/>
      <c r="D68" s="109"/>
      <c r="E68" s="109"/>
      <c r="H68" s="5"/>
      <c r="I68" s="2"/>
      <c r="J68" s="2"/>
    </row>
    <row r="69" spans="2:10" x14ac:dyDescent="0.3">
      <c r="B69" s="14" t="s">
        <v>6</v>
      </c>
      <c r="C69" s="15" t="s">
        <v>15</v>
      </c>
      <c r="D69" s="14" t="s">
        <v>16</v>
      </c>
      <c r="E69" s="14" t="s">
        <v>14</v>
      </c>
      <c r="G69" s="14" t="s">
        <v>91</v>
      </c>
      <c r="H69" s="15" t="s">
        <v>15</v>
      </c>
      <c r="I69" s="14" t="s">
        <v>16</v>
      </c>
      <c r="J69" s="14" t="s">
        <v>14</v>
      </c>
    </row>
    <row r="70" spans="2:10" x14ac:dyDescent="0.3">
      <c r="B70" t="s">
        <v>7</v>
      </c>
      <c r="C70" s="6">
        <v>0</v>
      </c>
      <c r="D70" s="2"/>
      <c r="E70" s="2">
        <f>tblFood[[#This Row],[MONTHLY]]*12</f>
        <v>0</v>
      </c>
      <c r="G70" t="s">
        <v>92</v>
      </c>
      <c r="H70" s="6">
        <v>0</v>
      </c>
      <c r="I70" s="2"/>
      <c r="J70" s="2">
        <f>tblSavings22[[#This Row],[MONTHLY]]*12</f>
        <v>0</v>
      </c>
    </row>
    <row r="71" spans="2:10" x14ac:dyDescent="0.3">
      <c r="B71" t="s">
        <v>55</v>
      </c>
      <c r="C71" s="6">
        <v>0</v>
      </c>
      <c r="D71" s="2"/>
      <c r="E71" s="2">
        <f>tblFood[[#This Row],[MONTHLY]]*12</f>
        <v>0</v>
      </c>
      <c r="G71" t="s">
        <v>93</v>
      </c>
      <c r="H71" s="6">
        <v>0</v>
      </c>
      <c r="I71" s="2"/>
      <c r="J71" s="2">
        <f>tblSavings22[[#This Row],[MONTHLY]]*12</f>
        <v>0</v>
      </c>
    </row>
    <row r="72" spans="2:10" x14ac:dyDescent="0.3">
      <c r="B72" t="s">
        <v>8</v>
      </c>
      <c r="C72" s="6">
        <v>0</v>
      </c>
      <c r="D72" s="2"/>
      <c r="E72" s="2">
        <f>tblFood[[#This Row],[MONTHLY]]*12</f>
        <v>0</v>
      </c>
      <c r="G72" t="s">
        <v>94</v>
      </c>
      <c r="H72" s="6">
        <v>0</v>
      </c>
      <c r="I72" s="2"/>
      <c r="J72" s="2">
        <f>tblSavings22[[#This Row],[MONTHLY]]*12</f>
        <v>0</v>
      </c>
    </row>
    <row r="73" spans="2:10" x14ac:dyDescent="0.3">
      <c r="B73" t="s">
        <v>56</v>
      </c>
      <c r="C73" s="6">
        <v>0</v>
      </c>
      <c r="D73" s="2"/>
      <c r="E73" s="2">
        <f>tblFood[[#This Row],[MONTHLY]]*12</f>
        <v>0</v>
      </c>
      <c r="G73" t="s">
        <v>95</v>
      </c>
      <c r="H73" s="6">
        <v>0</v>
      </c>
      <c r="I73" s="2"/>
      <c r="J73" s="2">
        <f>tblSavings22[[#This Row],[MONTHLY]]*12</f>
        <v>0</v>
      </c>
    </row>
    <row r="74" spans="2:10" x14ac:dyDescent="0.3">
      <c r="B74" t="s">
        <v>2</v>
      </c>
      <c r="C74" s="6">
        <v>0</v>
      </c>
      <c r="D74" s="2"/>
      <c r="E74" s="2">
        <f>tblFood[[#This Row],[MONTHLY]]*12</f>
        <v>0</v>
      </c>
      <c r="G74" t="s">
        <v>98</v>
      </c>
      <c r="H74" s="6">
        <v>0</v>
      </c>
      <c r="I74" s="2"/>
      <c r="J74" s="2">
        <f>tblSavings22[[#This Row],[MONTHLY]]*12</f>
        <v>0</v>
      </c>
    </row>
    <row r="75" spans="2:10" x14ac:dyDescent="0.3">
      <c r="B75" t="s">
        <v>13</v>
      </c>
      <c r="C75" s="6">
        <f>SUBTOTAL(109,tblFood[MONTHLY])</f>
        <v>0</v>
      </c>
      <c r="D75" s="2"/>
      <c r="E75" s="2">
        <f>SUM(tblFood[ANNUAL])</f>
        <v>0</v>
      </c>
      <c r="G75" t="s">
        <v>99</v>
      </c>
      <c r="H75" s="6">
        <v>0</v>
      </c>
      <c r="I75" s="2"/>
      <c r="J75" s="2">
        <f>tblSavings22[[#This Row],[MONTHLY]]*12</f>
        <v>0</v>
      </c>
    </row>
    <row r="76" spans="2:10" x14ac:dyDescent="0.3">
      <c r="B76" s="109"/>
      <c r="C76" s="109"/>
      <c r="D76" s="109"/>
      <c r="E76" s="109"/>
      <c r="G76" t="s">
        <v>103</v>
      </c>
      <c r="H76" s="6">
        <v>0</v>
      </c>
      <c r="I76" s="2"/>
      <c r="J76" s="2">
        <f>tblSavings22[[#This Row],[MONTHLY]]*12</f>
        <v>0</v>
      </c>
    </row>
    <row r="77" spans="2:10" x14ac:dyDescent="0.3">
      <c r="B77" s="14" t="s">
        <v>9</v>
      </c>
      <c r="C77" s="15" t="s">
        <v>15</v>
      </c>
      <c r="D77" s="14" t="s">
        <v>16</v>
      </c>
      <c r="E77" s="14" t="s">
        <v>14</v>
      </c>
      <c r="G77" t="s">
        <v>100</v>
      </c>
      <c r="H77" s="6">
        <v>0</v>
      </c>
      <c r="I77" s="2"/>
      <c r="J77" s="2">
        <f>tblSavings22[[#This Row],[MONTHLY]]*12</f>
        <v>0</v>
      </c>
    </row>
    <row r="78" spans="2:10" x14ac:dyDescent="0.3">
      <c r="B78" t="s">
        <v>45</v>
      </c>
      <c r="C78" s="6">
        <v>0</v>
      </c>
      <c r="D78" s="2"/>
      <c r="E78" s="2">
        <f>tblPets[[#This Row],[MONTHLY]]*12</f>
        <v>0</v>
      </c>
      <c r="G78" t="s">
        <v>96</v>
      </c>
      <c r="H78" s="6">
        <v>0</v>
      </c>
      <c r="I78" s="2"/>
      <c r="J78" s="2">
        <f>tblSavings22[[#This Row],[MONTHLY]]*12</f>
        <v>0</v>
      </c>
    </row>
    <row r="79" spans="2:10" x14ac:dyDescent="0.3">
      <c r="B79" t="s">
        <v>44</v>
      </c>
      <c r="C79" s="6">
        <v>0</v>
      </c>
      <c r="D79" s="2"/>
      <c r="E79" s="2">
        <f>tblPets[[#This Row],[MONTHLY]]*12</f>
        <v>0</v>
      </c>
      <c r="G79" t="s">
        <v>97</v>
      </c>
      <c r="H79" s="6">
        <v>0</v>
      </c>
      <c r="I79" s="2"/>
      <c r="J79" s="2">
        <f>tblSavings22[[#This Row],[MONTHLY]]*12</f>
        <v>0</v>
      </c>
    </row>
    <row r="80" spans="2:10" x14ac:dyDescent="0.3">
      <c r="B80" t="s">
        <v>46</v>
      </c>
      <c r="C80" s="6">
        <v>0</v>
      </c>
      <c r="D80" s="2"/>
      <c r="E80" s="2">
        <f>tblPets[[#This Row],[MONTHLY]]*12</f>
        <v>0</v>
      </c>
      <c r="G80" t="s">
        <v>104</v>
      </c>
      <c r="H80" s="6">
        <v>0</v>
      </c>
      <c r="I80" s="6"/>
      <c r="J80" s="5">
        <f>tblSavings22[[#This Row],[MONTHLY]]*12</f>
        <v>0</v>
      </c>
    </row>
    <row r="81" spans="2:10" x14ac:dyDescent="0.3">
      <c r="B81" t="s">
        <v>47</v>
      </c>
      <c r="C81" s="6">
        <v>0</v>
      </c>
      <c r="D81" s="2"/>
      <c r="E81" s="2">
        <f>tblPets[[#This Row],[MONTHLY]]*12</f>
        <v>0</v>
      </c>
      <c r="G81" t="s">
        <v>2</v>
      </c>
      <c r="H81" s="6">
        <v>0</v>
      </c>
      <c r="I81" s="6"/>
      <c r="J81" s="5">
        <f>tblSavings22[[#This Row],[MONTHLY]]*12</f>
        <v>0</v>
      </c>
    </row>
    <row r="82" spans="2:10" x14ac:dyDescent="0.3">
      <c r="B82" t="s">
        <v>127</v>
      </c>
      <c r="C82" s="6">
        <v>0</v>
      </c>
      <c r="D82" s="2"/>
      <c r="E82" s="2">
        <f>tblPets[[#This Row],[MONTHLY]]*12</f>
        <v>0</v>
      </c>
      <c r="G82" t="s">
        <v>2</v>
      </c>
      <c r="H82" s="6">
        <v>0</v>
      </c>
      <c r="I82" s="6"/>
      <c r="J82" s="5">
        <f>tblSavings22[[#This Row],[MONTHLY]]*12</f>
        <v>0</v>
      </c>
    </row>
    <row r="83" spans="2:10" x14ac:dyDescent="0.3">
      <c r="B83" t="s">
        <v>13</v>
      </c>
      <c r="C83" s="6">
        <f>SUBTOTAL(109,tblPets[MONTHLY])</f>
        <v>0</v>
      </c>
      <c r="D83" s="2"/>
      <c r="E83" s="2">
        <f>SUM(tblPets[ANNUAL])</f>
        <v>0</v>
      </c>
      <c r="G83" t="s">
        <v>2</v>
      </c>
      <c r="H83" s="6">
        <v>0</v>
      </c>
      <c r="I83" s="6"/>
      <c r="J83" s="5">
        <f>tblSavings22[[#This Row],[MONTHLY]]*12</f>
        <v>0</v>
      </c>
    </row>
    <row r="84" spans="2:10" x14ac:dyDescent="0.3">
      <c r="B84" s="109"/>
      <c r="C84" s="109"/>
      <c r="D84" s="109"/>
      <c r="E84" s="109"/>
      <c r="G84" t="s">
        <v>13</v>
      </c>
      <c r="H84" s="6">
        <f>SUBTOTAL(109,tblSavings22[MONTHLY])</f>
        <v>0</v>
      </c>
      <c r="I84" s="2"/>
      <c r="J84" s="2">
        <f>SUM(tblSavings22[ANNUAL])</f>
        <v>0</v>
      </c>
    </row>
    <row r="85" spans="2:10" x14ac:dyDescent="0.3">
      <c r="B85" s="14" t="s">
        <v>11</v>
      </c>
      <c r="C85" s="15" t="s">
        <v>15</v>
      </c>
      <c r="D85" s="14" t="s">
        <v>16</v>
      </c>
      <c r="E85" s="14" t="s">
        <v>14</v>
      </c>
      <c r="H85" s="2"/>
      <c r="I85" s="2"/>
      <c r="J85" s="2"/>
    </row>
    <row r="86" spans="2:10" x14ac:dyDescent="0.3">
      <c r="B86" t="s">
        <v>42</v>
      </c>
      <c r="C86" s="6">
        <v>0</v>
      </c>
      <c r="D86" s="2"/>
      <c r="E86" s="2">
        <f>tblPersonalCare[[#This Row],[MONTHLY]]*12</f>
        <v>0</v>
      </c>
      <c r="G86" s="14" t="s">
        <v>196</v>
      </c>
      <c r="H86" s="15" t="s">
        <v>15</v>
      </c>
      <c r="I86" s="18" t="s">
        <v>16</v>
      </c>
      <c r="J86" s="14" t="s">
        <v>14</v>
      </c>
    </row>
    <row r="87" spans="2:10" x14ac:dyDescent="0.3">
      <c r="B87" t="s">
        <v>43</v>
      </c>
      <c r="C87" s="6">
        <v>0</v>
      </c>
      <c r="D87" s="2"/>
      <c r="E87" s="2">
        <f>tblPersonalCare[[#This Row],[MONTHLY]]*12</f>
        <v>0</v>
      </c>
      <c r="G87" t="s">
        <v>63</v>
      </c>
      <c r="H87" s="6">
        <v>0</v>
      </c>
      <c r="I87" s="2"/>
      <c r="J87" s="2">
        <f>tblGifts23[[#This Row],[MONTHLY]]*12</f>
        <v>0</v>
      </c>
    </row>
    <row r="88" spans="2:10" x14ac:dyDescent="0.3">
      <c r="B88" t="s">
        <v>77</v>
      </c>
      <c r="C88" s="6">
        <v>0</v>
      </c>
      <c r="D88" s="2"/>
      <c r="E88" s="2">
        <f>tblPersonalCare[[#This Row],[MONTHLY]]*12</f>
        <v>0</v>
      </c>
      <c r="G88" t="s">
        <v>64</v>
      </c>
      <c r="H88" s="6">
        <v>0</v>
      </c>
      <c r="I88" s="2"/>
      <c r="J88" s="2">
        <f>tblGifts23[[#This Row],[MONTHLY]]*12</f>
        <v>0</v>
      </c>
    </row>
    <row r="89" spans="2:10" x14ac:dyDescent="0.3">
      <c r="B89" t="s">
        <v>147</v>
      </c>
      <c r="C89" s="6">
        <v>0</v>
      </c>
      <c r="D89" s="2"/>
      <c r="E89" s="2">
        <f>tblPersonalCare[[#This Row],[MONTHLY]]*12</f>
        <v>0</v>
      </c>
      <c r="G89" t="s">
        <v>161</v>
      </c>
      <c r="H89" s="6">
        <v>0</v>
      </c>
      <c r="I89" s="2"/>
      <c r="J89" s="2">
        <f>tblGifts23[[#This Row],[MONTHLY]]*12</f>
        <v>0</v>
      </c>
    </row>
    <row r="90" spans="2:10" x14ac:dyDescent="0.3">
      <c r="B90" t="s">
        <v>148</v>
      </c>
      <c r="C90" s="6">
        <v>0</v>
      </c>
      <c r="D90" s="2"/>
      <c r="E90" s="2">
        <f>tblPersonalCare[[#This Row],[MONTHLY]]*12</f>
        <v>0</v>
      </c>
      <c r="G90" t="s">
        <v>162</v>
      </c>
      <c r="H90" s="6">
        <v>0</v>
      </c>
      <c r="I90" s="6"/>
      <c r="J90" s="5">
        <f>tblGifts23[[#This Row],[MONTHLY]]*12</f>
        <v>0</v>
      </c>
    </row>
    <row r="91" spans="2:10" x14ac:dyDescent="0.3">
      <c r="B91" t="s">
        <v>76</v>
      </c>
      <c r="C91" s="6">
        <v>0</v>
      </c>
      <c r="D91" s="2"/>
      <c r="E91" s="2">
        <f>tblPersonalCare[[#This Row],[MONTHLY]]*12</f>
        <v>0</v>
      </c>
      <c r="G91" t="s">
        <v>163</v>
      </c>
      <c r="H91" s="6">
        <v>0</v>
      </c>
      <c r="I91" s="6"/>
      <c r="J91" s="5">
        <f>tblGifts23[[#This Row],[MONTHLY]]*12</f>
        <v>0</v>
      </c>
    </row>
    <row r="92" spans="2:10" x14ac:dyDescent="0.3">
      <c r="B92" t="s">
        <v>124</v>
      </c>
      <c r="C92" s="6">
        <v>0</v>
      </c>
      <c r="D92" s="2"/>
      <c r="E92" s="2">
        <f>tblPersonalCare[[#This Row],[MONTHLY]]*12</f>
        <v>0</v>
      </c>
      <c r="G92" t="s">
        <v>163</v>
      </c>
      <c r="H92" s="6">
        <v>0</v>
      </c>
      <c r="I92" s="6"/>
      <c r="J92" s="5">
        <f>tblGifts23[[#This Row],[MONTHLY]]*12</f>
        <v>0</v>
      </c>
    </row>
    <row r="93" spans="2:10" x14ac:dyDescent="0.3">
      <c r="B93" t="s">
        <v>125</v>
      </c>
      <c r="C93" s="6">
        <v>0</v>
      </c>
      <c r="D93" s="2"/>
      <c r="E93" s="2">
        <f>tblPersonalCare[[#This Row],[MONTHLY]]*12</f>
        <v>0</v>
      </c>
      <c r="G93" t="s">
        <v>163</v>
      </c>
      <c r="H93" s="6">
        <v>0</v>
      </c>
      <c r="I93" s="6"/>
      <c r="J93" s="5">
        <f>tblGifts23[[#This Row],[MONTHLY]]*12</f>
        <v>0</v>
      </c>
    </row>
    <row r="94" spans="2:10" x14ac:dyDescent="0.3">
      <c r="B94" t="s">
        <v>126</v>
      </c>
      <c r="C94" s="6">
        <v>0</v>
      </c>
      <c r="D94" s="2"/>
      <c r="E94" s="2">
        <f>tblPersonalCare[[#This Row],[MONTHLY]]*12</f>
        <v>0</v>
      </c>
      <c r="G94" t="s">
        <v>13</v>
      </c>
      <c r="H94" s="6">
        <f>SUBTOTAL(109,tblGifts23[MONTHLY])</f>
        <v>0</v>
      </c>
      <c r="I94" s="2"/>
      <c r="J94" s="2">
        <f>SUM(tblGifts23[ANNUAL])</f>
        <v>0</v>
      </c>
    </row>
    <row r="95" spans="2:10" x14ac:dyDescent="0.3">
      <c r="B95" t="s">
        <v>41</v>
      </c>
      <c r="C95" s="6">
        <v>0</v>
      </c>
      <c r="D95" s="2"/>
      <c r="E95" s="2">
        <f>tblPersonalCare[[#This Row],[MONTHLY]]*12</f>
        <v>0</v>
      </c>
      <c r="H95" s="5"/>
      <c r="I95" s="2"/>
      <c r="J95" s="2"/>
    </row>
    <row r="96" spans="2:10" x14ac:dyDescent="0.3">
      <c r="B96" t="s">
        <v>78</v>
      </c>
      <c r="C96" s="6">
        <v>0</v>
      </c>
      <c r="D96" s="2"/>
      <c r="E96" s="2">
        <f>tblPersonalCare[[#This Row],[MONTHLY]]*12</f>
        <v>0</v>
      </c>
      <c r="G96" s="120" t="s">
        <v>195</v>
      </c>
      <c r="H96" s="15" t="s">
        <v>15</v>
      </c>
      <c r="I96" s="14" t="s">
        <v>16</v>
      </c>
      <c r="J96" s="14" t="s">
        <v>14</v>
      </c>
    </row>
    <row r="97" spans="2:10" x14ac:dyDescent="0.3">
      <c r="B97" t="s">
        <v>79</v>
      </c>
      <c r="C97" s="6">
        <v>0</v>
      </c>
      <c r="D97" s="2"/>
      <c r="E97" s="2">
        <f>tblPersonalCare[[#This Row],[MONTHLY]]*12</f>
        <v>0</v>
      </c>
      <c r="G97" t="s">
        <v>186</v>
      </c>
      <c r="H97" s="6">
        <v>0</v>
      </c>
      <c r="I97" s="2"/>
      <c r="J97" s="2">
        <f>tblLegal24[[#This Row],[MONTHLY]]*12</f>
        <v>0</v>
      </c>
    </row>
    <row r="98" spans="2:10" x14ac:dyDescent="0.3">
      <c r="B98" t="s">
        <v>39</v>
      </c>
      <c r="C98" s="6">
        <v>0</v>
      </c>
      <c r="D98" s="2"/>
      <c r="E98" s="2">
        <f>tblPersonalCare[[#This Row],[MONTHLY]]*12</f>
        <v>0</v>
      </c>
      <c r="G98" t="s">
        <v>48</v>
      </c>
      <c r="H98" s="6">
        <v>0</v>
      </c>
      <c r="I98" s="2"/>
      <c r="J98" s="2">
        <f>tblLegal24[[#This Row],[MONTHLY]]*12</f>
        <v>0</v>
      </c>
    </row>
    <row r="99" spans="2:10" x14ac:dyDescent="0.3">
      <c r="B99" t="s">
        <v>40</v>
      </c>
      <c r="C99" s="6">
        <v>0</v>
      </c>
      <c r="D99" s="2"/>
      <c r="E99" s="2">
        <f>tblPersonalCare[[#This Row],[MONTHLY]]*12</f>
        <v>0</v>
      </c>
      <c r="G99" t="s">
        <v>192</v>
      </c>
      <c r="H99" s="6">
        <v>0</v>
      </c>
      <c r="I99" s="2"/>
      <c r="J99" s="2">
        <f>tblLegal24[[#This Row],[MONTHLY]]*12</f>
        <v>0</v>
      </c>
    </row>
    <row r="100" spans="2:10" x14ac:dyDescent="0.3">
      <c r="B100" t="s">
        <v>2</v>
      </c>
      <c r="C100" s="6">
        <v>0</v>
      </c>
      <c r="D100" s="2"/>
      <c r="E100" s="2">
        <f>tblPersonalCare[[#This Row],[MONTHLY]]*12</f>
        <v>0</v>
      </c>
      <c r="G100" t="s">
        <v>193</v>
      </c>
      <c r="H100" s="6">
        <v>0</v>
      </c>
      <c r="I100" s="2"/>
      <c r="J100" s="2">
        <f>tblLegal24[[#This Row],[MONTHLY]]*12</f>
        <v>0</v>
      </c>
    </row>
    <row r="101" spans="2:10" x14ac:dyDescent="0.3">
      <c r="B101" t="s">
        <v>2</v>
      </c>
      <c r="C101" s="6">
        <v>0</v>
      </c>
      <c r="D101" s="2"/>
      <c r="E101" s="2">
        <f>tblPersonalCare[[#This Row],[MONTHLY]]*12</f>
        <v>0</v>
      </c>
      <c r="G101" t="s">
        <v>194</v>
      </c>
      <c r="H101" s="6">
        <v>0</v>
      </c>
      <c r="I101" s="6"/>
      <c r="J101" s="5">
        <f>tblLegal24[[#This Row],[MONTHLY]]*12</f>
        <v>0</v>
      </c>
    </row>
    <row r="102" spans="2:10" x14ac:dyDescent="0.3">
      <c r="B102" t="s">
        <v>2</v>
      </c>
      <c r="C102" s="6">
        <v>0</v>
      </c>
      <c r="D102" s="2"/>
      <c r="E102" s="2">
        <f>tblPersonalCare[[#This Row],[MONTHLY]]*12</f>
        <v>0</v>
      </c>
      <c r="G102" t="s">
        <v>2</v>
      </c>
      <c r="H102" s="6">
        <v>0</v>
      </c>
      <c r="I102" s="6"/>
      <c r="J102" s="5">
        <f>tblLegal24[[#This Row],[MONTHLY]]*12</f>
        <v>0</v>
      </c>
    </row>
    <row r="103" spans="2:10" x14ac:dyDescent="0.3">
      <c r="B103" t="s">
        <v>13</v>
      </c>
      <c r="C103" s="6">
        <f>SUBTOTAL(109,tblPersonalCare[MONTHLY])</f>
        <v>0</v>
      </c>
      <c r="D103" s="2"/>
      <c r="E103" s="2">
        <f>SUM(tblPersonalCare[ANNUAL])</f>
        <v>0</v>
      </c>
      <c r="G103" t="s">
        <v>13</v>
      </c>
      <c r="H103" s="6">
        <f>SUBTOTAL(109,tblLegal24[MONTHLY])</f>
        <v>0</v>
      </c>
      <c r="I103" s="2"/>
      <c r="J103" s="2">
        <f>SUM(tblLegal24[ANNUAL])</f>
        <v>0</v>
      </c>
    </row>
    <row r="104" spans="2:10" x14ac:dyDescent="0.3">
      <c r="C104" s="6"/>
      <c r="D104" s="2"/>
      <c r="E104" s="2"/>
      <c r="H104" s="6"/>
      <c r="I104" s="2"/>
      <c r="J104" s="2"/>
    </row>
    <row r="105" spans="2:10" ht="29.4" customHeight="1" thickBot="1" x14ac:dyDescent="0.55000000000000004">
      <c r="B105" s="116"/>
      <c r="C105" s="116"/>
      <c r="D105" s="116"/>
      <c r="E105" s="116"/>
      <c r="F105" s="116"/>
      <c r="G105" s="116"/>
      <c r="H105" s="116"/>
      <c r="I105" s="116"/>
      <c r="J105" s="116"/>
    </row>
    <row r="106" spans="2:10" ht="16.2" customHeight="1" thickBot="1" x14ac:dyDescent="0.5">
      <c r="B106" s="117"/>
      <c r="C106" s="117"/>
      <c r="D106" s="117"/>
      <c r="E106" s="117"/>
      <c r="F106" s="117"/>
      <c r="G106" s="117"/>
      <c r="H106" s="117"/>
      <c r="I106" s="117"/>
      <c r="J106" s="117"/>
    </row>
    <row r="107" spans="2:10" ht="13.8" customHeight="1" x14ac:dyDescent="0.5">
      <c r="B107" s="38"/>
      <c r="C107" s="38"/>
      <c r="D107" s="38"/>
      <c r="E107" s="38"/>
      <c r="F107" s="38"/>
      <c r="G107" s="38"/>
      <c r="H107" s="38"/>
      <c r="I107" s="38"/>
      <c r="J107" s="38"/>
    </row>
    <row r="109" spans="2:10" ht="8.4" customHeight="1" x14ac:dyDescent="0.3">
      <c r="B109" s="39"/>
      <c r="C109" s="39"/>
      <c r="D109" s="39"/>
      <c r="E109" s="39"/>
      <c r="F109" s="39"/>
      <c r="G109" s="40"/>
      <c r="H109" s="40"/>
      <c r="I109" s="41"/>
      <c r="J109" s="41"/>
    </row>
    <row r="110" spans="2:10" ht="21.6" customHeight="1" x14ac:dyDescent="0.3">
      <c r="B110" s="119" t="s">
        <v>169</v>
      </c>
      <c r="C110" s="119"/>
      <c r="D110" s="119"/>
      <c r="E110" s="119"/>
      <c r="F110" s="119"/>
      <c r="G110" s="119"/>
      <c r="H110" s="119"/>
      <c r="I110" s="119"/>
      <c r="J110" s="119"/>
    </row>
    <row r="111" spans="2:10" ht="9" customHeight="1" x14ac:dyDescent="0.3">
      <c r="B111" s="39"/>
      <c r="C111" s="39"/>
      <c r="D111" s="39"/>
      <c r="E111" s="39"/>
      <c r="F111" s="39"/>
      <c r="G111" s="40"/>
      <c r="H111" s="40"/>
      <c r="I111" s="41"/>
      <c r="J111" s="41"/>
    </row>
    <row r="113" spans="2:10" ht="13.5" customHeight="1" x14ac:dyDescent="0.3">
      <c r="B113" s="98" t="s">
        <v>129</v>
      </c>
      <c r="C113" s="99"/>
      <c r="D113" s="99"/>
      <c r="E113" s="99"/>
      <c r="F113" s="100"/>
      <c r="G113" s="97" t="s">
        <v>81</v>
      </c>
      <c r="H113" s="88"/>
      <c r="I113" s="118">
        <f>E4+E8+J4+J8</f>
        <v>0</v>
      </c>
      <c r="J113" s="96"/>
    </row>
    <row r="114" spans="2:10" ht="13.8" customHeight="1" x14ac:dyDescent="0.3">
      <c r="B114" s="101"/>
      <c r="C114" s="102"/>
      <c r="D114" s="102"/>
      <c r="E114" s="102"/>
      <c r="F114" s="103"/>
      <c r="G114" s="97" t="s">
        <v>128</v>
      </c>
      <c r="H114" s="88"/>
      <c r="I114" s="118">
        <f>E5+E9+J5+J9</f>
        <v>0</v>
      </c>
      <c r="J114" s="96"/>
    </row>
    <row r="115" spans="2:10" ht="13.8" customHeight="1" x14ac:dyDescent="0.3">
      <c r="B115" s="104"/>
      <c r="C115" s="105"/>
      <c r="D115" s="105"/>
      <c r="E115" s="105"/>
      <c r="F115" s="106"/>
      <c r="G115" s="9" t="s">
        <v>80</v>
      </c>
      <c r="H115" s="7"/>
      <c r="I115" s="93">
        <f>SUM(I113:J114)</f>
        <v>0</v>
      </c>
      <c r="J115" s="94"/>
    </row>
    <row r="116" spans="2:10" ht="13.2" customHeight="1" x14ac:dyDescent="0.3">
      <c r="B116" s="35"/>
      <c r="C116" s="35"/>
      <c r="D116" s="35"/>
      <c r="E116" s="35"/>
      <c r="F116" s="35"/>
      <c r="G116" s="32"/>
      <c r="H116" s="33"/>
      <c r="I116" s="36"/>
      <c r="J116" s="36"/>
    </row>
    <row r="117" spans="2:10" ht="13.8" customHeight="1" x14ac:dyDescent="0.3">
      <c r="B117" s="42"/>
      <c r="C117" s="42"/>
      <c r="D117" s="42"/>
      <c r="E117" s="42"/>
      <c r="F117" s="42"/>
      <c r="G117" s="43"/>
      <c r="H117" s="44"/>
      <c r="I117" s="44"/>
      <c r="J117" s="44"/>
    </row>
    <row r="118" spans="2:10" x14ac:dyDescent="0.3">
      <c r="B118" s="28"/>
      <c r="C118" s="28"/>
      <c r="D118" s="28"/>
      <c r="E118" s="28"/>
      <c r="F118" s="29"/>
      <c r="G118" s="28"/>
      <c r="H118" s="28"/>
      <c r="I118" s="30"/>
      <c r="J118" s="30"/>
    </row>
    <row r="119" spans="2:10" ht="13.8" customHeight="1" x14ac:dyDescent="0.3">
      <c r="B119" s="98" t="s">
        <v>131</v>
      </c>
      <c r="C119" s="99"/>
      <c r="D119" s="99"/>
      <c r="E119" s="99"/>
      <c r="F119" s="100"/>
      <c r="G119" s="87" t="s">
        <v>149</v>
      </c>
      <c r="H119" s="88"/>
      <c r="I119" s="85">
        <v>0</v>
      </c>
      <c r="J119" s="86"/>
    </row>
    <row r="120" spans="2:10" ht="13.8" customHeight="1" x14ac:dyDescent="0.3">
      <c r="B120" s="101"/>
      <c r="C120" s="102"/>
      <c r="D120" s="102"/>
      <c r="E120" s="102"/>
      <c r="F120" s="103"/>
      <c r="G120" s="87" t="s">
        <v>155</v>
      </c>
      <c r="H120" s="88"/>
      <c r="I120" s="85">
        <v>0</v>
      </c>
      <c r="J120" s="86"/>
    </row>
    <row r="121" spans="2:10" ht="13.8" customHeight="1" x14ac:dyDescent="0.3">
      <c r="B121" s="101"/>
      <c r="C121" s="102"/>
      <c r="D121" s="102"/>
      <c r="E121" s="102"/>
      <c r="F121" s="103"/>
      <c r="G121" s="87" t="s">
        <v>150</v>
      </c>
      <c r="H121" s="88"/>
      <c r="I121" s="85">
        <v>0</v>
      </c>
      <c r="J121" s="86"/>
    </row>
    <row r="122" spans="2:10" x14ac:dyDescent="0.3">
      <c r="B122" s="101"/>
      <c r="C122" s="102"/>
      <c r="D122" s="102"/>
      <c r="E122" s="102"/>
      <c r="F122" s="103"/>
      <c r="G122" s="87" t="s">
        <v>156</v>
      </c>
      <c r="H122" s="88"/>
      <c r="I122" s="85">
        <v>0</v>
      </c>
      <c r="J122" s="86"/>
    </row>
    <row r="123" spans="2:10" ht="13.5" customHeight="1" x14ac:dyDescent="0.3">
      <c r="B123" s="101"/>
      <c r="C123" s="102"/>
      <c r="D123" s="102"/>
      <c r="E123" s="102"/>
      <c r="F123" s="103"/>
      <c r="G123" s="87" t="s">
        <v>151</v>
      </c>
      <c r="H123" s="88"/>
      <c r="I123" s="85">
        <v>0</v>
      </c>
      <c r="J123" s="86"/>
    </row>
    <row r="124" spans="2:10" x14ac:dyDescent="0.3">
      <c r="B124" s="101"/>
      <c r="C124" s="102"/>
      <c r="D124" s="102"/>
      <c r="E124" s="102"/>
      <c r="F124" s="103"/>
      <c r="G124" s="87" t="s">
        <v>157</v>
      </c>
      <c r="H124" s="88"/>
      <c r="I124" s="85">
        <v>0</v>
      </c>
      <c r="J124" s="86"/>
    </row>
    <row r="125" spans="2:10" x14ac:dyDescent="0.3">
      <c r="B125" s="101"/>
      <c r="C125" s="102"/>
      <c r="D125" s="102"/>
      <c r="E125" s="102"/>
      <c r="F125" s="103"/>
      <c r="G125" s="7" t="s">
        <v>2</v>
      </c>
      <c r="H125" s="21"/>
      <c r="I125" s="85">
        <v>0</v>
      </c>
      <c r="J125" s="86"/>
    </row>
    <row r="126" spans="2:10" x14ac:dyDescent="0.3">
      <c r="B126" s="104"/>
      <c r="C126" s="105"/>
      <c r="D126" s="105"/>
      <c r="E126" s="105"/>
      <c r="F126" s="106"/>
      <c r="G126" s="23" t="s">
        <v>80</v>
      </c>
      <c r="H126" s="7"/>
      <c r="I126" s="93">
        <f>SUM(I119:J125)</f>
        <v>0</v>
      </c>
      <c r="J126" s="94"/>
    </row>
    <row r="127" spans="2:10" ht="14.4" customHeight="1" x14ac:dyDescent="0.3">
      <c r="B127" s="35"/>
      <c r="C127" s="35"/>
      <c r="D127" s="35"/>
      <c r="E127" s="35"/>
      <c r="F127" s="35"/>
      <c r="G127" s="32"/>
      <c r="H127" s="33"/>
      <c r="I127" s="36"/>
      <c r="J127" s="36"/>
    </row>
    <row r="129" spans="2:11" ht="13.2" customHeight="1" x14ac:dyDescent="0.3">
      <c r="B129" s="31"/>
      <c r="C129" s="31"/>
      <c r="D129" s="31"/>
      <c r="E129" s="31"/>
      <c r="F129" s="31"/>
      <c r="G129" s="32"/>
      <c r="H129" s="33"/>
      <c r="I129" s="33"/>
      <c r="J129" s="33"/>
      <c r="K129" s="22"/>
    </row>
    <row r="130" spans="2:11" ht="13.8" customHeight="1" x14ac:dyDescent="0.3">
      <c r="B130" s="98" t="s">
        <v>132</v>
      </c>
      <c r="C130" s="99"/>
      <c r="D130" s="99"/>
      <c r="E130" s="99"/>
      <c r="F130" s="100"/>
      <c r="G130" s="87" t="s">
        <v>152</v>
      </c>
      <c r="H130" s="88"/>
      <c r="I130" s="85">
        <v>0</v>
      </c>
      <c r="J130" s="86"/>
    </row>
    <row r="131" spans="2:11" ht="13.8" customHeight="1" x14ac:dyDescent="0.3">
      <c r="B131" s="101"/>
      <c r="C131" s="102"/>
      <c r="D131" s="102"/>
      <c r="E131" s="102"/>
      <c r="F131" s="103"/>
      <c r="G131" s="87" t="s">
        <v>158</v>
      </c>
      <c r="H131" s="88"/>
      <c r="I131" s="85">
        <v>0</v>
      </c>
      <c r="J131" s="86"/>
    </row>
    <row r="132" spans="2:11" ht="13.8" customHeight="1" x14ac:dyDescent="0.3">
      <c r="B132" s="101"/>
      <c r="C132" s="102"/>
      <c r="D132" s="102"/>
      <c r="E132" s="102"/>
      <c r="F132" s="103"/>
      <c r="G132" s="87" t="s">
        <v>153</v>
      </c>
      <c r="H132" s="88"/>
      <c r="I132" s="85">
        <v>0</v>
      </c>
      <c r="J132" s="86"/>
    </row>
    <row r="133" spans="2:11" x14ac:dyDescent="0.3">
      <c r="B133" s="101"/>
      <c r="C133" s="102"/>
      <c r="D133" s="102"/>
      <c r="E133" s="102"/>
      <c r="F133" s="103"/>
      <c r="G133" s="87" t="s">
        <v>159</v>
      </c>
      <c r="H133" s="88"/>
      <c r="I133" s="85">
        <v>0</v>
      </c>
      <c r="J133" s="86"/>
    </row>
    <row r="134" spans="2:11" x14ac:dyDescent="0.3">
      <c r="B134" s="101"/>
      <c r="C134" s="102"/>
      <c r="D134" s="102"/>
      <c r="E134" s="102"/>
      <c r="F134" s="103"/>
      <c r="G134" s="87" t="s">
        <v>154</v>
      </c>
      <c r="H134" s="88"/>
      <c r="I134" s="85">
        <v>0</v>
      </c>
      <c r="J134" s="86"/>
    </row>
    <row r="135" spans="2:11" x14ac:dyDescent="0.3">
      <c r="B135" s="101"/>
      <c r="C135" s="102"/>
      <c r="D135" s="102"/>
      <c r="E135" s="102"/>
      <c r="F135" s="103"/>
      <c r="G135" s="87" t="s">
        <v>160</v>
      </c>
      <c r="H135" s="88"/>
      <c r="I135" s="85">
        <v>0</v>
      </c>
      <c r="J135" s="86"/>
    </row>
    <row r="136" spans="2:11" x14ac:dyDescent="0.3">
      <c r="B136" s="101"/>
      <c r="C136" s="102"/>
      <c r="D136" s="102"/>
      <c r="E136" s="102"/>
      <c r="F136" s="103"/>
      <c r="G136" s="7" t="s">
        <v>130</v>
      </c>
      <c r="H136" s="21"/>
      <c r="I136" s="85">
        <v>0</v>
      </c>
      <c r="J136" s="86"/>
    </row>
    <row r="137" spans="2:11" x14ac:dyDescent="0.3">
      <c r="B137" s="101"/>
      <c r="C137" s="102"/>
      <c r="D137" s="102"/>
      <c r="E137" s="102"/>
      <c r="F137" s="103"/>
      <c r="G137" s="87" t="s">
        <v>2</v>
      </c>
      <c r="H137" s="88"/>
      <c r="I137" s="85">
        <v>0</v>
      </c>
      <c r="J137" s="86"/>
    </row>
    <row r="138" spans="2:11" x14ac:dyDescent="0.3">
      <c r="B138" s="101"/>
      <c r="C138" s="102"/>
      <c r="D138" s="102"/>
      <c r="E138" s="102"/>
      <c r="F138" s="103"/>
      <c r="G138" s="7" t="s">
        <v>2</v>
      </c>
      <c r="H138" s="21"/>
      <c r="I138" s="85">
        <v>0</v>
      </c>
      <c r="J138" s="86"/>
    </row>
    <row r="139" spans="2:11" x14ac:dyDescent="0.3">
      <c r="B139" s="104"/>
      <c r="C139" s="105"/>
      <c r="D139" s="105"/>
      <c r="E139" s="105"/>
      <c r="F139" s="106"/>
      <c r="G139" s="23" t="s">
        <v>80</v>
      </c>
      <c r="H139" s="7"/>
      <c r="I139" s="93">
        <f>SUM(I130:J138)</f>
        <v>0</v>
      </c>
      <c r="J139" s="94"/>
    </row>
    <row r="140" spans="2:11" x14ac:dyDescent="0.3">
      <c r="B140" s="34"/>
      <c r="C140" s="34"/>
      <c r="D140" s="34"/>
      <c r="E140" s="34"/>
      <c r="F140" s="34"/>
      <c r="G140" s="34"/>
      <c r="H140" s="34"/>
      <c r="I140" s="34"/>
      <c r="J140" s="34"/>
    </row>
    <row r="141" spans="2:11" x14ac:dyDescent="0.3">
      <c r="B141" s="45"/>
      <c r="C141" s="45"/>
      <c r="D141" s="45"/>
      <c r="E141" s="45"/>
      <c r="F141" s="45"/>
      <c r="G141" s="45"/>
      <c r="H141" s="45"/>
      <c r="I141" s="45"/>
      <c r="J141" s="45"/>
    </row>
    <row r="142" spans="2:11" x14ac:dyDescent="0.3">
      <c r="B142" s="34"/>
      <c r="C142" s="34"/>
      <c r="D142" s="34"/>
      <c r="E142" s="34"/>
      <c r="F142" s="34"/>
      <c r="G142" s="34"/>
      <c r="H142" s="34"/>
      <c r="I142" s="34"/>
      <c r="J142" s="34"/>
    </row>
    <row r="143" spans="2:11" ht="13.5" customHeight="1" x14ac:dyDescent="0.3">
      <c r="B143" s="98" t="s">
        <v>187</v>
      </c>
      <c r="C143" s="99"/>
      <c r="D143" s="99"/>
      <c r="E143" s="99"/>
      <c r="F143" s="100"/>
      <c r="G143" s="97" t="s">
        <v>188</v>
      </c>
      <c r="H143" s="88"/>
      <c r="I143" s="95">
        <v>0</v>
      </c>
      <c r="J143" s="96"/>
    </row>
    <row r="144" spans="2:11" ht="13.5" customHeight="1" x14ac:dyDescent="0.3">
      <c r="B144" s="101"/>
      <c r="C144" s="102"/>
      <c r="D144" s="102"/>
      <c r="E144" s="102"/>
      <c r="F144" s="103"/>
      <c r="G144" s="97" t="s">
        <v>189</v>
      </c>
      <c r="H144" s="88"/>
      <c r="I144" s="95">
        <v>0</v>
      </c>
      <c r="J144" s="96"/>
    </row>
    <row r="145" spans="2:10" ht="13.8" customHeight="1" x14ac:dyDescent="0.3">
      <c r="B145" s="101"/>
      <c r="C145" s="102"/>
      <c r="D145" s="102"/>
      <c r="E145" s="102"/>
      <c r="F145" s="103"/>
      <c r="G145" s="97" t="s">
        <v>190</v>
      </c>
      <c r="H145" s="88"/>
      <c r="I145" s="95">
        <v>0</v>
      </c>
      <c r="J145" s="96"/>
    </row>
    <row r="146" spans="2:10" ht="13.8" customHeight="1" x14ac:dyDescent="0.3">
      <c r="B146" s="101"/>
      <c r="C146" s="102"/>
      <c r="D146" s="102"/>
      <c r="E146" s="102"/>
      <c r="F146" s="103"/>
      <c r="G146" s="97" t="s">
        <v>191</v>
      </c>
      <c r="H146" s="88"/>
      <c r="I146" s="95">
        <v>0</v>
      </c>
      <c r="J146" s="96"/>
    </row>
    <row r="147" spans="2:10" ht="13.8" customHeight="1" x14ac:dyDescent="0.3">
      <c r="B147" s="101"/>
      <c r="C147" s="102"/>
      <c r="D147" s="102"/>
      <c r="E147" s="102"/>
      <c r="F147" s="103"/>
      <c r="G147" s="27" t="s">
        <v>10</v>
      </c>
      <c r="H147" s="7"/>
      <c r="I147" s="95">
        <v>0</v>
      </c>
      <c r="J147" s="96"/>
    </row>
    <row r="148" spans="2:10" ht="13.8" customHeight="1" x14ac:dyDescent="0.3">
      <c r="B148" s="101"/>
      <c r="C148" s="102"/>
      <c r="D148" s="102"/>
      <c r="E148" s="102"/>
      <c r="F148" s="103"/>
      <c r="G148" s="27" t="s">
        <v>163</v>
      </c>
      <c r="H148" s="7"/>
      <c r="I148" s="95">
        <v>0</v>
      </c>
      <c r="J148" s="96"/>
    </row>
    <row r="149" spans="2:10" ht="13.8" customHeight="1" x14ac:dyDescent="0.3">
      <c r="B149" s="101"/>
      <c r="C149" s="102"/>
      <c r="D149" s="102"/>
      <c r="E149" s="102"/>
      <c r="F149" s="103"/>
      <c r="G149" s="27" t="s">
        <v>163</v>
      </c>
      <c r="H149" s="7"/>
      <c r="I149" s="95">
        <v>0</v>
      </c>
      <c r="J149" s="96"/>
    </row>
    <row r="150" spans="2:10" ht="13.8" customHeight="1" x14ac:dyDescent="0.3">
      <c r="B150" s="104"/>
      <c r="C150" s="105"/>
      <c r="D150" s="105"/>
      <c r="E150" s="105"/>
      <c r="F150" s="106"/>
      <c r="G150" s="9" t="s">
        <v>80</v>
      </c>
      <c r="H150" s="7"/>
      <c r="I150" s="107">
        <f>SUM(I143:J149)</f>
        <v>0</v>
      </c>
      <c r="J150" s="108"/>
    </row>
    <row r="151" spans="2:10" x14ac:dyDescent="0.3">
      <c r="B151" s="34"/>
      <c r="C151" s="34"/>
      <c r="D151" s="34"/>
      <c r="E151" s="34"/>
      <c r="F151" s="34"/>
      <c r="G151" s="34"/>
      <c r="H151" s="34"/>
      <c r="I151" s="34"/>
      <c r="J151" s="34"/>
    </row>
    <row r="152" spans="2:10" x14ac:dyDescent="0.3">
      <c r="B152" s="19"/>
      <c r="C152" s="19"/>
      <c r="D152" s="19"/>
      <c r="E152" s="19"/>
      <c r="F152" s="19"/>
      <c r="G152" s="19"/>
      <c r="H152" s="19"/>
      <c r="I152" s="19"/>
      <c r="J152" s="19"/>
    </row>
    <row r="153" spans="2:10" x14ac:dyDescent="0.3">
      <c r="B153" s="19"/>
      <c r="C153" s="19"/>
      <c r="D153" s="19"/>
      <c r="E153" s="19"/>
      <c r="F153" s="19"/>
      <c r="G153" s="19"/>
      <c r="H153" s="19"/>
      <c r="I153" s="19"/>
      <c r="J153" s="19"/>
    </row>
    <row r="154" spans="2:10" x14ac:dyDescent="0.3">
      <c r="B154" s="19"/>
      <c r="C154" s="19"/>
      <c r="D154" s="19"/>
      <c r="E154" s="19"/>
      <c r="F154" s="19"/>
      <c r="G154" s="76" t="s">
        <v>170</v>
      </c>
      <c r="H154" s="77"/>
      <c r="I154" s="56">
        <f>I150+I139+I126</f>
        <v>0</v>
      </c>
      <c r="J154" s="57"/>
    </row>
    <row r="155" spans="2:10" x14ac:dyDescent="0.3">
      <c r="B155" s="19"/>
      <c r="C155" s="19"/>
      <c r="D155" s="19"/>
      <c r="E155" s="19"/>
      <c r="F155" s="19"/>
      <c r="G155" s="78"/>
      <c r="H155" s="79"/>
      <c r="I155" s="58"/>
      <c r="J155" s="59"/>
    </row>
    <row r="156" spans="2:10" ht="17.399999999999999" x14ac:dyDescent="0.3">
      <c r="B156" s="19"/>
      <c r="C156" s="19"/>
      <c r="D156" s="19"/>
      <c r="E156" s="19"/>
      <c r="F156" s="19"/>
      <c r="G156" s="25"/>
      <c r="H156" s="25"/>
      <c r="I156" s="26"/>
      <c r="J156" s="26"/>
    </row>
    <row r="157" spans="2:10" x14ac:dyDescent="0.3">
      <c r="B157" s="19"/>
      <c r="C157" s="19"/>
      <c r="D157" s="19"/>
      <c r="E157" s="19"/>
      <c r="F157" s="19"/>
      <c r="G157" s="19"/>
      <c r="H157" s="19"/>
      <c r="I157" s="19"/>
      <c r="J157" s="19"/>
    </row>
    <row r="158" spans="2:10" x14ac:dyDescent="0.3">
      <c r="B158" s="19"/>
      <c r="C158" s="19"/>
      <c r="D158" s="19"/>
      <c r="E158" s="19"/>
      <c r="F158" s="19"/>
      <c r="G158" s="80" t="s">
        <v>133</v>
      </c>
      <c r="H158" s="81"/>
      <c r="I158" s="56">
        <f>I115-I126-I139-I150</f>
        <v>0</v>
      </c>
      <c r="J158" s="57"/>
    </row>
    <row r="159" spans="2:10" ht="13.8" customHeight="1" x14ac:dyDescent="0.3">
      <c r="B159" s="19"/>
      <c r="C159" s="19"/>
      <c r="D159" s="19"/>
      <c r="E159" s="19"/>
      <c r="F159" s="19"/>
      <c r="G159" s="82"/>
      <c r="H159" s="83"/>
      <c r="I159" s="58"/>
      <c r="J159" s="59"/>
    </row>
    <row r="160" spans="2:10" ht="13.8" customHeight="1" x14ac:dyDescent="0.3">
      <c r="B160" s="19"/>
      <c r="C160" s="19"/>
      <c r="D160" s="19"/>
      <c r="E160" s="19"/>
      <c r="F160" s="19"/>
      <c r="G160" s="46"/>
      <c r="H160" s="46"/>
      <c r="I160" s="26"/>
      <c r="J160" s="26"/>
    </row>
    <row r="161" spans="2:10" ht="8.4" customHeight="1" x14ac:dyDescent="0.3">
      <c r="B161" s="39"/>
      <c r="C161" s="39"/>
      <c r="D161" s="39"/>
      <c r="E161" s="39"/>
      <c r="F161" s="39"/>
      <c r="G161" s="40"/>
      <c r="H161" s="40"/>
      <c r="I161" s="41"/>
      <c r="J161" s="41"/>
    </row>
    <row r="162" spans="2:10" ht="21.6" customHeight="1" x14ac:dyDescent="0.3">
      <c r="B162" s="119" t="s">
        <v>171</v>
      </c>
      <c r="C162" s="119"/>
      <c r="D162" s="119"/>
      <c r="E162" s="119"/>
      <c r="F162" s="119"/>
      <c r="G162" s="119"/>
      <c r="H162" s="119"/>
      <c r="I162" s="119"/>
      <c r="J162" s="119"/>
    </row>
    <row r="163" spans="2:10" ht="9" customHeight="1" x14ac:dyDescent="0.3">
      <c r="B163" s="39"/>
      <c r="C163" s="39"/>
      <c r="D163" s="39"/>
      <c r="E163" s="39"/>
      <c r="F163" s="39"/>
      <c r="G163" s="40"/>
      <c r="H163" s="40"/>
      <c r="I163" s="41"/>
      <c r="J163" s="41"/>
    </row>
    <row r="164" spans="2:10" ht="13.8" customHeight="1" x14ac:dyDescent="0.3">
      <c r="B164" s="19"/>
      <c r="C164" s="19"/>
      <c r="D164" s="19"/>
      <c r="E164" s="19"/>
      <c r="F164" s="19"/>
      <c r="G164" s="46"/>
      <c r="H164" s="46"/>
      <c r="I164" s="26"/>
      <c r="J164" s="26"/>
    </row>
    <row r="165" spans="2:10" ht="13.8" customHeight="1" x14ac:dyDescent="0.3">
      <c r="B165" s="31"/>
      <c r="C165" s="31"/>
      <c r="D165" s="31"/>
      <c r="E165" s="31"/>
      <c r="F165" s="31"/>
      <c r="G165" s="32"/>
      <c r="H165" s="33"/>
      <c r="I165" s="33"/>
      <c r="J165" s="33"/>
    </row>
    <row r="166" spans="2:10" ht="13.5" customHeight="1" x14ac:dyDescent="0.3">
      <c r="B166" s="98" t="s">
        <v>172</v>
      </c>
      <c r="C166" s="99"/>
      <c r="D166" s="99"/>
      <c r="E166" s="99"/>
      <c r="F166" s="100"/>
      <c r="G166" s="97" t="s">
        <v>168</v>
      </c>
      <c r="H166" s="88"/>
      <c r="I166" s="95">
        <v>0</v>
      </c>
      <c r="J166" s="96"/>
    </row>
    <row r="167" spans="2:10" ht="13.5" customHeight="1" x14ac:dyDescent="0.3">
      <c r="B167" s="101"/>
      <c r="C167" s="102"/>
      <c r="D167" s="102"/>
      <c r="E167" s="102"/>
      <c r="F167" s="103"/>
      <c r="G167" s="27" t="s">
        <v>164</v>
      </c>
      <c r="H167" s="21"/>
      <c r="I167" s="95">
        <v>0</v>
      </c>
      <c r="J167" s="96"/>
    </row>
    <row r="168" spans="2:10" ht="13.8" customHeight="1" x14ac:dyDescent="0.3">
      <c r="B168" s="101"/>
      <c r="C168" s="102"/>
      <c r="D168" s="102"/>
      <c r="E168" s="102"/>
      <c r="F168" s="103"/>
      <c r="G168" s="97" t="s">
        <v>165</v>
      </c>
      <c r="H168" s="88"/>
      <c r="I168" s="95">
        <v>0</v>
      </c>
      <c r="J168" s="96"/>
    </row>
    <row r="169" spans="2:10" ht="13.8" customHeight="1" x14ac:dyDescent="0.3">
      <c r="B169" s="101"/>
      <c r="C169" s="102"/>
      <c r="D169" s="102"/>
      <c r="E169" s="102"/>
      <c r="F169" s="103"/>
      <c r="G169" s="27" t="s">
        <v>166</v>
      </c>
      <c r="H169" s="7"/>
      <c r="I169" s="95">
        <v>0</v>
      </c>
      <c r="J169" s="96"/>
    </row>
    <row r="170" spans="2:10" ht="13.8" customHeight="1" x14ac:dyDescent="0.3">
      <c r="B170" s="101"/>
      <c r="C170" s="102"/>
      <c r="D170" s="102"/>
      <c r="E170" s="102"/>
      <c r="F170" s="103"/>
      <c r="G170" s="27" t="s">
        <v>180</v>
      </c>
      <c r="H170" s="7"/>
      <c r="I170" s="95">
        <v>0</v>
      </c>
      <c r="J170" s="96"/>
    </row>
    <row r="171" spans="2:10" ht="13.8" customHeight="1" x14ac:dyDescent="0.3">
      <c r="B171" s="101"/>
      <c r="C171" s="102"/>
      <c r="D171" s="102"/>
      <c r="E171" s="102"/>
      <c r="F171" s="103"/>
      <c r="G171" s="27" t="s">
        <v>163</v>
      </c>
      <c r="H171" s="7"/>
      <c r="I171" s="95">
        <v>0</v>
      </c>
      <c r="J171" s="96"/>
    </row>
    <row r="172" spans="2:10" ht="13.8" customHeight="1" x14ac:dyDescent="0.3">
      <c r="B172" s="101"/>
      <c r="C172" s="102"/>
      <c r="D172" s="102"/>
      <c r="E172" s="102"/>
      <c r="F172" s="103"/>
      <c r="G172" s="27" t="s">
        <v>163</v>
      </c>
      <c r="H172" s="7"/>
      <c r="I172" s="95">
        <v>0</v>
      </c>
      <c r="J172" s="96"/>
    </row>
    <row r="173" spans="2:10" ht="13.8" customHeight="1" x14ac:dyDescent="0.3">
      <c r="B173" s="104"/>
      <c r="C173" s="105"/>
      <c r="D173" s="105"/>
      <c r="E173" s="105"/>
      <c r="F173" s="106"/>
      <c r="G173" s="9" t="s">
        <v>80</v>
      </c>
      <c r="H173" s="7"/>
      <c r="I173" s="107">
        <f>SUM(I166:J172)</f>
        <v>0</v>
      </c>
      <c r="J173" s="108"/>
    </row>
    <row r="174" spans="2:10" ht="13.8" customHeight="1" x14ac:dyDescent="0.3">
      <c r="B174" s="35"/>
      <c r="C174" s="35"/>
      <c r="D174" s="35"/>
      <c r="E174" s="35"/>
      <c r="F174" s="35"/>
      <c r="G174" s="32"/>
      <c r="H174" s="33"/>
      <c r="I174" s="37"/>
      <c r="J174" s="37"/>
    </row>
    <row r="175" spans="2:10" ht="13.8" customHeight="1" x14ac:dyDescent="0.3">
      <c r="B175" s="19"/>
      <c r="C175" s="19"/>
      <c r="D175" s="19"/>
      <c r="E175" s="19"/>
      <c r="F175" s="19"/>
      <c r="G175" s="46"/>
      <c r="H175" s="46"/>
      <c r="I175" s="26"/>
      <c r="J175" s="26"/>
    </row>
    <row r="176" spans="2:10" ht="13.8" customHeight="1" x14ac:dyDescent="0.3">
      <c r="B176" s="31"/>
      <c r="C176" s="31"/>
      <c r="D176" s="31"/>
      <c r="E176" s="31"/>
      <c r="F176" s="31"/>
      <c r="G176" s="32"/>
      <c r="H176" s="33"/>
      <c r="I176" s="33"/>
      <c r="J176" s="33"/>
    </row>
    <row r="177" spans="2:10" ht="13.5" customHeight="1" x14ac:dyDescent="0.3">
      <c r="B177" s="98" t="s">
        <v>173</v>
      </c>
      <c r="C177" s="99"/>
      <c r="D177" s="99"/>
      <c r="E177" s="99"/>
      <c r="F177" s="100"/>
      <c r="G177" s="97" t="s">
        <v>174</v>
      </c>
      <c r="H177" s="88"/>
      <c r="I177" s="95">
        <v>0</v>
      </c>
      <c r="J177" s="96"/>
    </row>
    <row r="178" spans="2:10" ht="13.5" customHeight="1" x14ac:dyDescent="0.3">
      <c r="B178" s="101"/>
      <c r="C178" s="102"/>
      <c r="D178" s="102"/>
      <c r="E178" s="102"/>
      <c r="F178" s="103"/>
      <c r="G178" s="27" t="s">
        <v>175</v>
      </c>
      <c r="H178" s="21"/>
      <c r="I178" s="95">
        <v>0</v>
      </c>
      <c r="J178" s="96"/>
    </row>
    <row r="179" spans="2:10" ht="13.8" customHeight="1" x14ac:dyDescent="0.3">
      <c r="B179" s="101"/>
      <c r="C179" s="102"/>
      <c r="D179" s="102"/>
      <c r="E179" s="102"/>
      <c r="F179" s="103"/>
      <c r="G179" s="97" t="s">
        <v>176</v>
      </c>
      <c r="H179" s="88"/>
      <c r="I179" s="95">
        <v>0</v>
      </c>
      <c r="J179" s="96"/>
    </row>
    <row r="180" spans="2:10" ht="13.8" customHeight="1" x14ac:dyDescent="0.3">
      <c r="B180" s="101"/>
      <c r="C180" s="102"/>
      <c r="D180" s="102"/>
      <c r="E180" s="102"/>
      <c r="F180" s="103"/>
      <c r="G180" s="27" t="s">
        <v>177</v>
      </c>
      <c r="H180" s="7"/>
      <c r="I180" s="95">
        <v>0</v>
      </c>
      <c r="J180" s="96"/>
    </row>
    <row r="181" spans="2:10" ht="13.8" customHeight="1" x14ac:dyDescent="0.3">
      <c r="B181" s="101"/>
      <c r="C181" s="102"/>
      <c r="D181" s="102"/>
      <c r="E181" s="102"/>
      <c r="F181" s="103"/>
      <c r="G181" s="27" t="s">
        <v>163</v>
      </c>
      <c r="H181" s="7"/>
      <c r="I181" s="95">
        <v>0</v>
      </c>
      <c r="J181" s="96"/>
    </row>
    <row r="182" spans="2:10" ht="13.8" customHeight="1" x14ac:dyDescent="0.3">
      <c r="B182" s="101"/>
      <c r="C182" s="102"/>
      <c r="D182" s="102"/>
      <c r="E182" s="102"/>
      <c r="F182" s="103"/>
      <c r="G182" s="27" t="s">
        <v>163</v>
      </c>
      <c r="H182" s="7"/>
      <c r="I182" s="95">
        <v>0</v>
      </c>
      <c r="J182" s="96"/>
    </row>
    <row r="183" spans="2:10" ht="13.8" customHeight="1" x14ac:dyDescent="0.3">
      <c r="B183" s="101"/>
      <c r="C183" s="102"/>
      <c r="D183" s="102"/>
      <c r="E183" s="102"/>
      <c r="F183" s="103"/>
      <c r="G183" s="27" t="s">
        <v>163</v>
      </c>
      <c r="H183" s="7"/>
      <c r="I183" s="95">
        <v>0</v>
      </c>
      <c r="J183" s="96"/>
    </row>
    <row r="184" spans="2:10" ht="13.8" customHeight="1" x14ac:dyDescent="0.3">
      <c r="B184" s="104"/>
      <c r="C184" s="105"/>
      <c r="D184" s="105"/>
      <c r="E184" s="105"/>
      <c r="F184" s="106"/>
      <c r="G184" s="9" t="s">
        <v>80</v>
      </c>
      <c r="H184" s="7"/>
      <c r="I184" s="107">
        <f>SUM(I177:J183)</f>
        <v>0</v>
      </c>
      <c r="J184" s="108"/>
    </row>
    <row r="185" spans="2:10" ht="13.8" customHeight="1" x14ac:dyDescent="0.3">
      <c r="B185" s="35"/>
      <c r="C185" s="35"/>
      <c r="D185" s="35"/>
      <c r="E185" s="35"/>
      <c r="F185" s="35"/>
      <c r="G185" s="32"/>
      <c r="H185" s="33"/>
      <c r="I185" s="37"/>
      <c r="J185" s="37"/>
    </row>
    <row r="186" spans="2:10" ht="13.8" customHeight="1" x14ac:dyDescent="0.3">
      <c r="B186" s="47"/>
      <c r="C186" s="47"/>
      <c r="D186" s="47"/>
      <c r="E186" s="47"/>
      <c r="F186" s="47"/>
      <c r="G186" s="43"/>
      <c r="H186" s="44"/>
      <c r="I186" s="48"/>
      <c r="J186" s="48"/>
    </row>
    <row r="187" spans="2:10" ht="13.8" customHeight="1" x14ac:dyDescent="0.3">
      <c r="B187" s="47"/>
      <c r="C187" s="47"/>
      <c r="D187" s="47"/>
      <c r="E187" s="47"/>
      <c r="F187" s="47"/>
      <c r="G187" s="76" t="s">
        <v>178</v>
      </c>
      <c r="H187" s="77"/>
      <c r="I187" s="56">
        <f>I173+I184</f>
        <v>0</v>
      </c>
      <c r="J187" s="57"/>
    </row>
    <row r="188" spans="2:10" ht="13.8" customHeight="1" x14ac:dyDescent="0.3">
      <c r="B188" s="47"/>
      <c r="C188" s="47"/>
      <c r="D188" s="47"/>
      <c r="E188" s="47"/>
      <c r="F188" s="47"/>
      <c r="G188" s="78"/>
      <c r="H188" s="79"/>
      <c r="I188" s="58"/>
      <c r="J188" s="59"/>
    </row>
    <row r="189" spans="2:10" ht="13.8" customHeight="1" x14ac:dyDescent="0.3">
      <c r="B189" s="47"/>
      <c r="C189" s="47"/>
      <c r="D189" s="47"/>
      <c r="E189" s="47"/>
      <c r="F189" s="47"/>
      <c r="G189" s="25"/>
      <c r="H189" s="25"/>
      <c r="I189" s="26"/>
      <c r="J189" s="26"/>
    </row>
    <row r="190" spans="2:10" ht="13.8" customHeight="1" x14ac:dyDescent="0.3">
      <c r="B190" s="47"/>
      <c r="C190" s="47"/>
      <c r="D190" s="47"/>
      <c r="E190" s="47"/>
      <c r="F190" s="47"/>
      <c r="G190" s="19"/>
      <c r="H190" s="19"/>
      <c r="I190" s="19"/>
      <c r="J190" s="19"/>
    </row>
    <row r="191" spans="2:10" ht="13.8" customHeight="1" x14ac:dyDescent="0.3">
      <c r="B191" s="47"/>
      <c r="C191" s="47"/>
      <c r="D191" s="47"/>
      <c r="E191" s="47"/>
      <c r="F191" s="47"/>
      <c r="G191" s="80" t="s">
        <v>179</v>
      </c>
      <c r="H191" s="81"/>
      <c r="I191" s="56">
        <f>I158-I187</f>
        <v>0</v>
      </c>
      <c r="J191" s="57"/>
    </row>
    <row r="192" spans="2:10" ht="13.8" customHeight="1" x14ac:dyDescent="0.3">
      <c r="B192" s="19"/>
      <c r="C192" s="19"/>
      <c r="D192" s="19"/>
      <c r="E192" s="19"/>
      <c r="F192" s="19"/>
      <c r="G192" s="82"/>
      <c r="H192" s="83"/>
      <c r="I192" s="58"/>
      <c r="J192" s="59"/>
    </row>
    <row r="193" spans="2:10" ht="13.8" customHeight="1" x14ac:dyDescent="0.3">
      <c r="B193" s="19"/>
      <c r="C193" s="19"/>
      <c r="D193" s="19"/>
      <c r="E193" s="19"/>
      <c r="F193" s="19"/>
      <c r="G193" s="46"/>
      <c r="H193" s="46"/>
      <c r="I193" s="26"/>
      <c r="J193" s="26"/>
    </row>
    <row r="194" spans="2:10" ht="13.8" customHeight="1" x14ac:dyDescent="0.3">
      <c r="B194" s="19"/>
      <c r="C194" s="19"/>
      <c r="D194" s="19"/>
      <c r="E194" s="19"/>
      <c r="F194" s="19"/>
      <c r="G194" s="46"/>
      <c r="H194" s="46"/>
      <c r="I194" s="26"/>
      <c r="J194" s="26"/>
    </row>
    <row r="195" spans="2:10" ht="13.8" customHeight="1" x14ac:dyDescent="0.3">
      <c r="B195" s="19"/>
      <c r="C195" s="19"/>
      <c r="D195" s="19"/>
      <c r="E195" s="19"/>
      <c r="F195" s="19"/>
      <c r="G195" s="46"/>
      <c r="H195" s="46"/>
      <c r="I195" s="26"/>
      <c r="J195" s="26"/>
    </row>
    <row r="196" spans="2:10" ht="13.8" customHeight="1" x14ac:dyDescent="0.3">
      <c r="B196" s="19"/>
      <c r="C196" s="19"/>
      <c r="D196" s="19"/>
      <c r="E196" s="19"/>
      <c r="F196" s="19"/>
      <c r="G196" s="24" t="s">
        <v>138</v>
      </c>
      <c r="H196" s="19"/>
      <c r="I196" s="19"/>
      <c r="J196" s="19"/>
    </row>
    <row r="197" spans="2:10" ht="13.8" customHeight="1" x14ac:dyDescent="0.3">
      <c r="B197" s="84" t="s">
        <v>139</v>
      </c>
      <c r="C197" s="84"/>
      <c r="D197" s="84"/>
      <c r="E197" s="84"/>
      <c r="F197" s="84"/>
      <c r="G197" s="7" t="s">
        <v>143</v>
      </c>
      <c r="H197" s="21"/>
      <c r="I197" s="85">
        <v>0</v>
      </c>
      <c r="J197" s="86"/>
    </row>
    <row r="198" spans="2:10" ht="13.8" customHeight="1" x14ac:dyDescent="0.3">
      <c r="B198" s="84"/>
      <c r="C198" s="84"/>
      <c r="D198" s="84"/>
      <c r="E198" s="84"/>
      <c r="F198" s="84"/>
      <c r="G198" s="87" t="s">
        <v>140</v>
      </c>
      <c r="H198" s="88"/>
      <c r="I198" s="85">
        <v>0</v>
      </c>
      <c r="J198" s="86"/>
    </row>
    <row r="199" spans="2:10" ht="13.8" customHeight="1" x14ac:dyDescent="0.3">
      <c r="B199" s="84"/>
      <c r="C199" s="84"/>
      <c r="D199" s="84"/>
      <c r="E199" s="84"/>
      <c r="F199" s="84"/>
      <c r="G199" s="7" t="s">
        <v>141</v>
      </c>
      <c r="H199" s="21"/>
      <c r="I199" s="85">
        <v>0</v>
      </c>
      <c r="J199" s="86"/>
    </row>
    <row r="200" spans="2:10" ht="13.8" customHeight="1" x14ac:dyDescent="0.3">
      <c r="B200" s="84"/>
      <c r="C200" s="84"/>
      <c r="D200" s="84"/>
      <c r="E200" s="84"/>
      <c r="F200" s="84"/>
      <c r="G200" s="89" t="s">
        <v>142</v>
      </c>
      <c r="H200" s="90"/>
      <c r="I200" s="85">
        <v>0</v>
      </c>
      <c r="J200" s="86"/>
    </row>
    <row r="201" spans="2:10" ht="15" customHeight="1" x14ac:dyDescent="0.3">
      <c r="B201" s="84"/>
      <c r="C201" s="84"/>
      <c r="D201" s="84"/>
      <c r="E201" s="84"/>
      <c r="F201" s="84"/>
      <c r="G201" s="91" t="s">
        <v>144</v>
      </c>
      <c r="H201" s="91"/>
      <c r="I201" s="85">
        <v>0</v>
      </c>
      <c r="J201" s="86"/>
    </row>
    <row r="202" spans="2:10" ht="16.8" customHeight="1" x14ac:dyDescent="0.3">
      <c r="B202" s="84"/>
      <c r="C202" s="84"/>
      <c r="D202" s="84"/>
      <c r="E202" s="84"/>
      <c r="F202" s="84"/>
      <c r="G202" s="92" t="s">
        <v>80</v>
      </c>
      <c r="H202" s="92"/>
      <c r="I202" s="93">
        <f>SUM(I197:J201)</f>
        <v>0</v>
      </c>
      <c r="J202" s="94"/>
    </row>
    <row r="203" spans="2:10" x14ac:dyDescent="0.3">
      <c r="B203" s="19"/>
      <c r="C203" s="19"/>
      <c r="D203" s="19"/>
      <c r="E203" s="19"/>
      <c r="F203" s="19"/>
      <c r="G203" s="19"/>
      <c r="H203" s="19"/>
      <c r="I203" s="19"/>
      <c r="J203" s="19"/>
    </row>
    <row r="204" spans="2:10" x14ac:dyDescent="0.3">
      <c r="B204" s="19"/>
      <c r="C204" s="19"/>
      <c r="D204" s="19"/>
      <c r="E204" s="19"/>
      <c r="F204" s="19"/>
      <c r="G204" s="19"/>
      <c r="H204" s="19"/>
      <c r="I204" s="19"/>
      <c r="J204" s="19"/>
    </row>
    <row r="205" spans="2:10" x14ac:dyDescent="0.3">
      <c r="B205" s="19"/>
      <c r="C205" s="19"/>
      <c r="D205" s="19"/>
      <c r="E205" s="19"/>
      <c r="F205" s="19"/>
      <c r="G205" s="52" t="s">
        <v>134</v>
      </c>
      <c r="H205" s="53"/>
      <c r="I205" s="56">
        <f>I158-I202</f>
        <v>0</v>
      </c>
      <c r="J205" s="57"/>
    </row>
    <row r="206" spans="2:10" x14ac:dyDescent="0.3">
      <c r="B206" s="19"/>
      <c r="C206" s="19"/>
      <c r="D206" s="19"/>
      <c r="E206" s="19"/>
      <c r="F206" s="19"/>
      <c r="G206" s="54"/>
      <c r="H206" s="55"/>
      <c r="I206" s="58"/>
      <c r="J206" s="59"/>
    </row>
    <row r="207" spans="2:10" x14ac:dyDescent="0.3">
      <c r="B207" s="19"/>
      <c r="C207" s="19"/>
      <c r="D207" s="19"/>
      <c r="E207" s="19"/>
      <c r="F207" s="19"/>
      <c r="G207" s="19"/>
      <c r="H207" s="19"/>
      <c r="I207" s="19"/>
      <c r="J207" s="19"/>
    </row>
    <row r="208" spans="2:10" x14ac:dyDescent="0.3">
      <c r="B208" s="19"/>
      <c r="C208" s="19"/>
      <c r="D208" s="19"/>
      <c r="E208" s="19"/>
      <c r="F208" s="19"/>
      <c r="G208" s="19"/>
      <c r="H208" s="19"/>
      <c r="I208" s="19"/>
      <c r="J208" s="19"/>
    </row>
    <row r="209" spans="2:10" x14ac:dyDescent="0.3">
      <c r="B209" s="19"/>
      <c r="C209" s="19"/>
      <c r="D209" s="19"/>
      <c r="E209" s="19"/>
      <c r="F209" s="19"/>
      <c r="G209" s="60" t="s">
        <v>135</v>
      </c>
      <c r="H209" s="61"/>
      <c r="I209" s="64">
        <f>tblHousing[[#Totals],[ANNUAL]]+tblEntertainment[[#Totals],[ANNUAL]]+tblTransportation[[#Totals],[ANNUAL]]+tblEntertainment19[[#Totals],[ANNUAL]]+tblInsurance[[#Totals],[ANNUAL]]+tblLoans20[[#Totals],[ANNUAL]]+tblTaxes21[[#Totals],[ANNUAL]]+tblFood[[#Totals],[ANNUAL]]+tblPets[[#Totals],[ANNUAL]]+tblSavings22[[#Totals],[ANNUAL]]+tblGifts23[[#Totals],[ANNUAL]]+tblPersonalCare[[#Totals],[ANNUAL]]+tblLegal24[[#Totals],[ANNUAL]]</f>
        <v>0</v>
      </c>
      <c r="J209" s="65"/>
    </row>
    <row r="210" spans="2:10" x14ac:dyDescent="0.3">
      <c r="B210" s="19"/>
      <c r="C210" s="19"/>
      <c r="D210" s="19"/>
      <c r="E210" s="19"/>
      <c r="F210" s="19"/>
      <c r="G210" s="62"/>
      <c r="H210" s="63"/>
      <c r="I210" s="66"/>
      <c r="J210" s="67"/>
    </row>
    <row r="211" spans="2:10" x14ac:dyDescent="0.3">
      <c r="B211" s="19"/>
      <c r="C211" s="19"/>
      <c r="D211" s="19"/>
      <c r="E211" s="19"/>
      <c r="F211" s="19"/>
      <c r="G211" s="19"/>
      <c r="H211" s="19"/>
      <c r="I211" s="19"/>
      <c r="J211" s="19"/>
    </row>
    <row r="212" spans="2:10" x14ac:dyDescent="0.3">
      <c r="B212" s="19"/>
      <c r="C212" s="19"/>
      <c r="D212" s="19"/>
      <c r="E212" s="19"/>
      <c r="F212" s="19"/>
      <c r="G212" s="19"/>
      <c r="H212" s="19"/>
      <c r="I212" s="19"/>
      <c r="J212" s="19"/>
    </row>
    <row r="213" spans="2:10" x14ac:dyDescent="0.3">
      <c r="B213" s="19"/>
      <c r="C213" s="19"/>
      <c r="D213" s="19"/>
      <c r="E213" s="19"/>
      <c r="F213" s="19"/>
      <c r="G213" s="68" t="s">
        <v>136</v>
      </c>
      <c r="H213" s="69"/>
      <c r="I213" s="72">
        <f>I205-I209</f>
        <v>0</v>
      </c>
      <c r="J213" s="73"/>
    </row>
    <row r="214" spans="2:10" x14ac:dyDescent="0.3">
      <c r="B214" s="19"/>
      <c r="C214" s="19"/>
      <c r="D214" s="19"/>
      <c r="E214" s="19"/>
      <c r="F214" s="19"/>
      <c r="G214" s="70"/>
      <c r="H214" s="71"/>
      <c r="I214" s="74"/>
      <c r="J214" s="75"/>
    </row>
    <row r="215" spans="2:10" x14ac:dyDescent="0.3">
      <c r="B215" s="19"/>
      <c r="C215" s="19"/>
      <c r="D215" s="19"/>
      <c r="E215" s="19"/>
      <c r="F215" s="19"/>
      <c r="G215" s="19"/>
      <c r="H215" s="19"/>
      <c r="I215" s="19"/>
      <c r="J215" s="19"/>
    </row>
    <row r="216" spans="2:10" x14ac:dyDescent="0.3">
      <c r="B216" s="19"/>
      <c r="C216" s="19"/>
      <c r="D216" s="19"/>
      <c r="E216" s="19"/>
      <c r="F216" s="19"/>
      <c r="G216" s="19"/>
      <c r="H216" s="19"/>
      <c r="I216" s="19"/>
      <c r="J216" s="19"/>
    </row>
    <row r="217" spans="2:10" x14ac:dyDescent="0.3">
      <c r="B217" s="19"/>
      <c r="C217" s="19"/>
      <c r="D217" s="19"/>
      <c r="E217" s="19"/>
      <c r="F217" s="19"/>
      <c r="G217" s="19"/>
      <c r="H217" s="19"/>
      <c r="I217" s="19"/>
      <c r="J217" s="19"/>
    </row>
    <row r="218" spans="2:10" x14ac:dyDescent="0.3">
      <c r="B218" s="19"/>
      <c r="C218" s="19"/>
      <c r="D218" s="19"/>
      <c r="E218" s="19"/>
      <c r="F218" s="19"/>
      <c r="G218" s="19"/>
      <c r="H218" s="19"/>
      <c r="I218" s="19"/>
      <c r="J218" s="19"/>
    </row>
    <row r="219" spans="2:10" ht="13.8" customHeight="1" x14ac:dyDescent="0.3">
      <c r="B219" s="20" t="s">
        <v>137</v>
      </c>
      <c r="C219" s="20"/>
      <c r="D219" s="20"/>
      <c r="E219" s="20"/>
      <c r="F219" s="20"/>
      <c r="G219" s="19"/>
      <c r="H219" s="19"/>
      <c r="I219" s="19"/>
      <c r="J219" s="19"/>
    </row>
    <row r="220" spans="2:10" ht="13.8" customHeight="1" x14ac:dyDescent="0.3">
      <c r="B220" s="51"/>
      <c r="C220" s="51"/>
      <c r="D220" s="51"/>
      <c r="E220" s="51"/>
      <c r="F220" s="51"/>
      <c r="G220" s="51"/>
      <c r="H220" s="51"/>
      <c r="I220" s="51"/>
      <c r="J220" s="51"/>
    </row>
    <row r="221" spans="2:10" ht="13.8" customHeight="1" x14ac:dyDescent="0.3">
      <c r="B221" s="51"/>
      <c r="C221" s="51"/>
      <c r="D221" s="51"/>
      <c r="E221" s="51"/>
      <c r="F221" s="51"/>
      <c r="G221" s="51"/>
      <c r="H221" s="51"/>
      <c r="I221" s="51"/>
      <c r="J221" s="51"/>
    </row>
    <row r="222" spans="2:10" ht="13.8" customHeight="1" x14ac:dyDescent="0.3">
      <c r="B222" s="51"/>
      <c r="C222" s="51"/>
      <c r="D222" s="51"/>
      <c r="E222" s="51"/>
      <c r="F222" s="51"/>
      <c r="G222" s="51"/>
      <c r="H222" s="51"/>
      <c r="I222" s="51"/>
      <c r="J222" s="51"/>
    </row>
    <row r="223" spans="2:10" ht="18" x14ac:dyDescent="0.3">
      <c r="B223" s="51"/>
      <c r="C223" s="51"/>
      <c r="D223" s="51"/>
      <c r="E223" s="51"/>
      <c r="F223" s="51"/>
      <c r="G223" s="51"/>
      <c r="H223" s="51"/>
      <c r="I223" s="51"/>
      <c r="J223" s="51"/>
    </row>
    <row r="224" spans="2:10" ht="18" x14ac:dyDescent="0.3">
      <c r="B224" s="51"/>
      <c r="C224" s="51"/>
      <c r="D224" s="51"/>
      <c r="E224" s="51"/>
      <c r="F224" s="51"/>
      <c r="G224" s="51"/>
      <c r="H224" s="51"/>
      <c r="I224" s="51"/>
      <c r="J224" s="51"/>
    </row>
    <row r="225" spans="2:10" ht="18" x14ac:dyDescent="0.3">
      <c r="B225" s="51"/>
      <c r="C225" s="51"/>
      <c r="D225" s="51"/>
      <c r="E225" s="51"/>
      <c r="F225" s="51"/>
      <c r="G225" s="51"/>
      <c r="H225" s="51"/>
      <c r="I225" s="51"/>
      <c r="J225" s="51"/>
    </row>
    <row r="226" spans="2:10" ht="18" x14ac:dyDescent="0.3">
      <c r="B226" s="51"/>
      <c r="C226" s="51"/>
      <c r="D226" s="51"/>
      <c r="E226" s="51"/>
      <c r="F226" s="51"/>
      <c r="G226" s="51"/>
      <c r="H226" s="51"/>
      <c r="I226" s="51"/>
      <c r="J226" s="51"/>
    </row>
    <row r="227" spans="2:10" ht="18" x14ac:dyDescent="0.3">
      <c r="B227" s="51"/>
      <c r="C227" s="51"/>
      <c r="D227" s="51"/>
      <c r="E227" s="51"/>
      <c r="F227" s="51"/>
      <c r="G227" s="51"/>
      <c r="H227" s="51"/>
      <c r="I227" s="51"/>
      <c r="J227" s="51"/>
    </row>
    <row r="228" spans="2:10" ht="18" x14ac:dyDescent="0.3">
      <c r="B228" s="51"/>
      <c r="C228" s="51"/>
      <c r="D228" s="51"/>
      <c r="E228" s="51"/>
      <c r="F228" s="51"/>
      <c r="G228" s="51"/>
      <c r="H228" s="51"/>
      <c r="I228" s="51"/>
      <c r="J228" s="51"/>
    </row>
    <row r="229" spans="2:10" ht="18" x14ac:dyDescent="0.3">
      <c r="B229" s="51"/>
      <c r="C229" s="51"/>
      <c r="D229" s="51"/>
      <c r="E229" s="51"/>
      <c r="F229" s="51"/>
      <c r="G229" s="51"/>
      <c r="H229" s="51"/>
      <c r="I229" s="51"/>
      <c r="J229" s="51"/>
    </row>
    <row r="230" spans="2:10" ht="18" x14ac:dyDescent="0.3">
      <c r="B230" s="51"/>
      <c r="C230" s="51"/>
      <c r="D230" s="51"/>
      <c r="E230" s="51"/>
      <c r="F230" s="51"/>
      <c r="G230" s="51"/>
      <c r="H230" s="51"/>
      <c r="I230" s="51"/>
      <c r="J230" s="51"/>
    </row>
    <row r="231" spans="2:10" ht="18" x14ac:dyDescent="0.3">
      <c r="B231" s="51"/>
      <c r="C231" s="51"/>
      <c r="D231" s="51"/>
      <c r="E231" s="51"/>
      <c r="F231" s="51"/>
      <c r="G231" s="51"/>
      <c r="H231" s="51"/>
      <c r="I231" s="51"/>
      <c r="J231" s="51"/>
    </row>
    <row r="232" spans="2:10" x14ac:dyDescent="0.3">
      <c r="B232" s="19"/>
      <c r="C232" s="19"/>
      <c r="D232" s="19"/>
      <c r="E232" s="19"/>
      <c r="F232" s="19"/>
      <c r="G232" s="19"/>
      <c r="H232" s="19"/>
      <c r="I232" s="19"/>
      <c r="J232" s="19"/>
    </row>
  </sheetData>
  <mergeCells count="134">
    <mergeCell ref="I172:J172"/>
    <mergeCell ref="I173:J173"/>
    <mergeCell ref="I168:J168"/>
    <mergeCell ref="B143:F150"/>
    <mergeCell ref="G143:H143"/>
    <mergeCell ref="G154:H155"/>
    <mergeCell ref="I154:J155"/>
    <mergeCell ref="G144:H144"/>
    <mergeCell ref="G146:H146"/>
    <mergeCell ref="I137:J137"/>
    <mergeCell ref="I138:J138"/>
    <mergeCell ref="I146:J146"/>
    <mergeCell ref="I147:J147"/>
    <mergeCell ref="I148:J148"/>
    <mergeCell ref="I149:J149"/>
    <mergeCell ref="I150:J150"/>
    <mergeCell ref="G158:H159"/>
    <mergeCell ref="I158:J159"/>
    <mergeCell ref="B105:J105"/>
    <mergeCell ref="B106:J106"/>
    <mergeCell ref="I114:J114"/>
    <mergeCell ref="I121:J121"/>
    <mergeCell ref="I119:J119"/>
    <mergeCell ref="I120:J120"/>
    <mergeCell ref="I115:J115"/>
    <mergeCell ref="G120:H120"/>
    <mergeCell ref="G121:H121"/>
    <mergeCell ref="G114:H114"/>
    <mergeCell ref="B110:J110"/>
    <mergeCell ref="B113:F115"/>
    <mergeCell ref="G113:H113"/>
    <mergeCell ref="I113:J113"/>
    <mergeCell ref="B119:F126"/>
    <mergeCell ref="G119:H119"/>
    <mergeCell ref="I131:J131"/>
    <mergeCell ref="I130:J130"/>
    <mergeCell ref="G122:H122"/>
    <mergeCell ref="I122:J122"/>
    <mergeCell ref="G123:H123"/>
    <mergeCell ref="I123:J123"/>
    <mergeCell ref="B130:F139"/>
    <mergeCell ref="G130:H130"/>
    <mergeCell ref="G131:H131"/>
    <mergeCell ref="G132:H132"/>
    <mergeCell ref="I132:J132"/>
    <mergeCell ref="G133:H133"/>
    <mergeCell ref="I133:J133"/>
    <mergeCell ref="I136:J136"/>
    <mergeCell ref="G124:H124"/>
    <mergeCell ref="I124:J124"/>
    <mergeCell ref="I125:J125"/>
    <mergeCell ref="I126:J126"/>
    <mergeCell ref="G134:H134"/>
    <mergeCell ref="I134:J134"/>
    <mergeCell ref="G135:H135"/>
    <mergeCell ref="I135:J135"/>
    <mergeCell ref="I139:J139"/>
    <mergeCell ref="G137:H137"/>
    <mergeCell ref="B50:E50"/>
    <mergeCell ref="B68:E68"/>
    <mergeCell ref="B76:E76"/>
    <mergeCell ref="B84:E84"/>
    <mergeCell ref="G4:G6"/>
    <mergeCell ref="G8:G10"/>
    <mergeCell ref="G48:J48"/>
    <mergeCell ref="G29:J29"/>
    <mergeCell ref="C4:D4"/>
    <mergeCell ref="B8:B10"/>
    <mergeCell ref="B4:B6"/>
    <mergeCell ref="C9:D9"/>
    <mergeCell ref="C8:D8"/>
    <mergeCell ref="C5:D5"/>
    <mergeCell ref="B34:E34"/>
    <mergeCell ref="H4:I4"/>
    <mergeCell ref="H5:I5"/>
    <mergeCell ref="H8:I8"/>
    <mergeCell ref="H9:I9"/>
    <mergeCell ref="I144:J144"/>
    <mergeCell ref="G145:H145"/>
    <mergeCell ref="I145:J145"/>
    <mergeCell ref="I143:J143"/>
    <mergeCell ref="G168:H168"/>
    <mergeCell ref="I169:J169"/>
    <mergeCell ref="I170:J170"/>
    <mergeCell ref="B177:F184"/>
    <mergeCell ref="G177:H177"/>
    <mergeCell ref="I177:J177"/>
    <mergeCell ref="I178:J178"/>
    <mergeCell ref="G179:H179"/>
    <mergeCell ref="I179:J179"/>
    <mergeCell ref="I180:J180"/>
    <mergeCell ref="I181:J181"/>
    <mergeCell ref="I182:J182"/>
    <mergeCell ref="I183:J183"/>
    <mergeCell ref="I184:J184"/>
    <mergeCell ref="G166:H166"/>
    <mergeCell ref="I166:J166"/>
    <mergeCell ref="I167:J167"/>
    <mergeCell ref="B162:J162"/>
    <mergeCell ref="B166:F173"/>
    <mergeCell ref="I171:J171"/>
    <mergeCell ref="G187:H188"/>
    <mergeCell ref="I187:J188"/>
    <mergeCell ref="G191:H192"/>
    <mergeCell ref="I191:J192"/>
    <mergeCell ref="B197:F202"/>
    <mergeCell ref="I197:J197"/>
    <mergeCell ref="G198:H198"/>
    <mergeCell ref="I198:J198"/>
    <mergeCell ref="I199:J199"/>
    <mergeCell ref="G200:H200"/>
    <mergeCell ref="I200:J200"/>
    <mergeCell ref="G201:H201"/>
    <mergeCell ref="I201:J201"/>
    <mergeCell ref="G202:H202"/>
    <mergeCell ref="I202:J202"/>
    <mergeCell ref="G205:H206"/>
    <mergeCell ref="I205:J206"/>
    <mergeCell ref="G209:H210"/>
    <mergeCell ref="I209:J210"/>
    <mergeCell ref="G213:H214"/>
    <mergeCell ref="I213:J214"/>
    <mergeCell ref="B220:J220"/>
    <mergeCell ref="B221:J221"/>
    <mergeCell ref="B222:J222"/>
    <mergeCell ref="B223:J223"/>
    <mergeCell ref="B224:J224"/>
    <mergeCell ref="B225:J225"/>
    <mergeCell ref="B226:J226"/>
    <mergeCell ref="B227:J227"/>
    <mergeCell ref="B228:J228"/>
    <mergeCell ref="B229:J229"/>
    <mergeCell ref="B230:J230"/>
    <mergeCell ref="B231:J231"/>
  </mergeCells>
  <hyperlinks>
    <hyperlink ref="G196" r:id="rId1" xr:uid="{918C3AFF-31F3-4591-BC06-37F103A3AC12}"/>
  </hyperlinks>
  <printOptions horizontalCentered="1"/>
  <pageMargins left="0.4" right="0.4" top="0.4" bottom="0.4" header="0.3" footer="0.3"/>
  <pageSetup scale="81" fitToHeight="0" orientation="portrait" r:id="rId2"/>
  <headerFooter differentFirst="1">
    <oddFooter>Page &amp;P of &amp;N</oddFooter>
  </headerFooter>
  <ignoredErrors>
    <ignoredError sqref="E89:E94 E86:E88 E97:E100 E95:E96 E101:E102" calculatedColumn="1"/>
  </ignoredErrors>
  <drawing r:id="rId3"/>
  <tableParts count="13"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275E711-BD11-4E1B-BEF6-566226354B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CIRCULATORY SYSTEM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aa546129</dc:creator>
  <cp:keywords/>
  <cp:lastModifiedBy>Jeff McPherson</cp:lastModifiedBy>
  <cp:lastPrinted>2022-08-23T15:43:56Z</cp:lastPrinted>
  <dcterms:created xsi:type="dcterms:W3CDTF">2014-05-17T22:11:24Z</dcterms:created>
  <dcterms:modified xsi:type="dcterms:W3CDTF">2024-05-30T19:31:10Z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TC041010719991</vt:lpwstr>
  </property>
</Properties>
</file>